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work\www\Электросетевые\Обслуживание\Attachments_alena.ru@mail.ru_2019-03-05_15-02-05\"/>
    </mc:Choice>
  </mc:AlternateContent>
  <bookViews>
    <workbookView xWindow="120" yWindow="75" windowWidth="15180" windowHeight="9345"/>
  </bookViews>
  <sheets>
    <sheet name="основные потребит. хар-ки" sheetId="4" r:id="rId1"/>
  </sheets>
  <externalReferences>
    <externalReference r:id="rId2"/>
  </externalReferences>
  <definedNames>
    <definedName name="_IDОтчета">178174</definedName>
    <definedName name="_IDШаблона">178176</definedName>
    <definedName name="add_11_1">#REF!</definedName>
    <definedName name="add_11_2">#REF!</definedName>
    <definedName name="add_11_3">#REF!</definedName>
    <definedName name="add_11_4">#REF!</definedName>
    <definedName name="add_11_5">#REF!</definedName>
    <definedName name="add_11_6">#REF!</definedName>
    <definedName name="add_11_7">#REF!</definedName>
    <definedName name="add_11_8">#REF!</definedName>
    <definedName name="anscount" hidden="1">1</definedName>
    <definedName name="DaNet">[1]TEHSHEET!$F$2:$F$3</definedName>
    <definedName name="kod_stroki_1">#REF!</definedName>
    <definedName name="kod_stroki_2">#REF!</definedName>
    <definedName name="ks_1730">#REF!</definedName>
    <definedName name="ks_1750">#REF!</definedName>
    <definedName name="ks_1760">#REF!</definedName>
    <definedName name="ks_2020">#REF!</definedName>
    <definedName name="ks_2130">#REF!</definedName>
    <definedName name="ks_2340">#REF!</definedName>
    <definedName name="ks_2450">#REF!</definedName>
    <definedName name="ks_2550">#REF!</definedName>
    <definedName name="ks_700">#REF!</definedName>
    <definedName name="ks_720">#REF!</definedName>
    <definedName name="ks_730">#REF!</definedName>
    <definedName name="ks_990">#REF!</definedName>
    <definedName name="MO_LIST_32">[1]REESTR_MO!$B$41</definedName>
    <definedName name="MONTH">[1]TEHSHEET!$D$2:$D$14</definedName>
    <definedName name="MR_LIST">[1]REESTR_MO!$E$2:$E$74</definedName>
    <definedName name="org">[1]Титульный!$G$15</definedName>
    <definedName name="SAPBEXrevision" hidden="1">1</definedName>
    <definedName name="SAPBEXsysID" hidden="1">"BW2"</definedName>
    <definedName name="SAPBEXwbID" hidden="1">"479GSPMTNK9HM4ZSIVE5K2SH6"</definedName>
    <definedName name="start_11_1">#REF!</definedName>
    <definedName name="start_11_2">#REF!</definedName>
    <definedName name="start_11_3">#REF!</definedName>
    <definedName name="start_11_4">#REF!</definedName>
    <definedName name="start_11_5">#REF!</definedName>
    <definedName name="start_11_6">#REF!</definedName>
    <definedName name="start_11_7">#REF!</definedName>
    <definedName name="start_11_8">#REF!</definedName>
    <definedName name="type_report">[1]TEHSHEET!$G$2:$G$3</definedName>
    <definedName name="URL_FORMAT">[1]TEHSHEET!$D$23</definedName>
    <definedName name="version">[1]Инструкция!$B$3</definedName>
    <definedName name="YEAR">[1]TEHSHEET!$E$2:$E$6</definedName>
  </definedNames>
  <calcPr calcId="162913"/>
</workbook>
</file>

<file path=xl/calcChain.xml><?xml version="1.0" encoding="utf-8"?>
<calcChain xmlns="http://schemas.openxmlformats.org/spreadsheetml/2006/main">
  <c r="C159" i="4" l="1"/>
  <c r="C158" i="4"/>
  <c r="C157" i="4"/>
  <c r="G156" i="4"/>
  <c r="G154" i="4" s="1"/>
  <c r="F156" i="4"/>
  <c r="F154" i="4" s="1"/>
  <c r="E156" i="4"/>
  <c r="E154" i="4" s="1"/>
  <c r="D156" i="4"/>
  <c r="D154" i="4" s="1"/>
  <c r="C155" i="4"/>
  <c r="C153" i="4"/>
  <c r="C152" i="4"/>
  <c r="C151" i="4"/>
  <c r="G150" i="4"/>
  <c r="F150" i="4"/>
  <c r="E150" i="4"/>
  <c r="D150" i="4"/>
  <c r="C149" i="4"/>
  <c r="C148" i="4"/>
  <c r="G147" i="4"/>
  <c r="G145" i="4" s="1"/>
  <c r="F147" i="4"/>
  <c r="F145" i="4" s="1"/>
  <c r="E147" i="4"/>
  <c r="E145" i="4" s="1"/>
  <c r="D147" i="4"/>
  <c r="D145" i="4" s="1"/>
  <c r="C146" i="4"/>
  <c r="C143" i="4"/>
  <c r="C142" i="4"/>
  <c r="C141" i="4"/>
  <c r="G140" i="4"/>
  <c r="G138" i="4" s="1"/>
  <c r="F140" i="4"/>
  <c r="F138" i="4" s="1"/>
  <c r="E140" i="4"/>
  <c r="E138" i="4" s="1"/>
  <c r="D140" i="4"/>
  <c r="C139" i="4"/>
  <c r="C136" i="4"/>
  <c r="C135" i="4"/>
  <c r="G134" i="4"/>
  <c r="F134" i="4"/>
  <c r="E134" i="4"/>
  <c r="E132" i="4" s="1"/>
  <c r="D134" i="4"/>
  <c r="G133" i="4"/>
  <c r="G132" i="4" s="1"/>
  <c r="F133" i="4"/>
  <c r="F132" i="4" s="1"/>
  <c r="C131" i="4"/>
  <c r="C130" i="4"/>
  <c r="C129" i="4"/>
  <c r="G128" i="4"/>
  <c r="F128" i="4"/>
  <c r="E128" i="4"/>
  <c r="D128" i="4"/>
  <c r="C127" i="4"/>
  <c r="C126" i="4"/>
  <c r="C125" i="4"/>
  <c r="C124" i="4"/>
  <c r="C123" i="4"/>
  <c r="C122" i="4"/>
  <c r="G121" i="4"/>
  <c r="F121" i="4"/>
  <c r="E121" i="4"/>
  <c r="D121" i="4"/>
  <c r="C120" i="4"/>
  <c r="C119" i="4"/>
  <c r="G118" i="4"/>
  <c r="F118" i="4"/>
  <c r="E118" i="4"/>
  <c r="D118" i="4"/>
  <c r="C117" i="4"/>
  <c r="C116" i="4"/>
  <c r="G115" i="4"/>
  <c r="F115" i="4"/>
  <c r="E115" i="4"/>
  <c r="D115" i="4"/>
  <c r="C113" i="4"/>
  <c r="C110" i="4"/>
  <c r="C109" i="4"/>
  <c r="C108" i="4"/>
  <c r="G107" i="4"/>
  <c r="G105" i="4" s="1"/>
  <c r="F107" i="4"/>
  <c r="E107" i="4"/>
  <c r="D107" i="4"/>
  <c r="C106" i="4"/>
  <c r="F105" i="4"/>
  <c r="E105" i="4"/>
  <c r="G103" i="4"/>
  <c r="F103" i="4"/>
  <c r="E103" i="4"/>
  <c r="D103" i="4"/>
  <c r="C102" i="4"/>
  <c r="C101" i="4"/>
  <c r="G97" i="4"/>
  <c r="F97" i="4"/>
  <c r="E97" i="4"/>
  <c r="D97" i="4"/>
  <c r="G96" i="4"/>
  <c r="F96" i="4"/>
  <c r="E96" i="4"/>
  <c r="D96" i="4"/>
  <c r="C94" i="4"/>
  <c r="G93" i="4"/>
  <c r="F93" i="4"/>
  <c r="G91" i="4"/>
  <c r="F91" i="4"/>
  <c r="F89" i="4"/>
  <c r="F88" i="4"/>
  <c r="C88" i="4" s="1"/>
  <c r="E87" i="4"/>
  <c r="C87" i="4" s="1"/>
  <c r="E86" i="4"/>
  <c r="C86" i="4" s="1"/>
  <c r="E85" i="4"/>
  <c r="C85" i="4" s="1"/>
  <c r="G83" i="4"/>
  <c r="D83" i="4"/>
  <c r="C82" i="4"/>
  <c r="G81" i="4"/>
  <c r="G80" i="4" s="1"/>
  <c r="F81" i="4"/>
  <c r="F80" i="4" s="1"/>
  <c r="E81" i="4"/>
  <c r="E80" i="4" s="1"/>
  <c r="D81" i="4"/>
  <c r="C79" i="4"/>
  <c r="C78" i="4"/>
  <c r="C76" i="4"/>
  <c r="C75" i="4"/>
  <c r="G74" i="4"/>
  <c r="G71" i="4" s="1"/>
  <c r="F73" i="4"/>
  <c r="C73" i="4" s="1"/>
  <c r="F72" i="4"/>
  <c r="E72" i="4"/>
  <c r="E71" i="4" s="1"/>
  <c r="D71" i="4"/>
  <c r="F69" i="4"/>
  <c r="C69" i="4" s="1"/>
  <c r="D68" i="4"/>
  <c r="C68" i="4" s="1"/>
  <c r="F67" i="4"/>
  <c r="C67" i="4" s="1"/>
  <c r="F66" i="4"/>
  <c r="C66" i="4" s="1"/>
  <c r="G65" i="4"/>
  <c r="G63" i="4" s="1"/>
  <c r="F65" i="4"/>
  <c r="E65" i="4"/>
  <c r="E63" i="4" s="1"/>
  <c r="D65" i="4"/>
  <c r="G60" i="4"/>
  <c r="F60" i="4"/>
  <c r="E60" i="4"/>
  <c r="D60" i="4"/>
  <c r="G57" i="4"/>
  <c r="F57" i="4"/>
  <c r="E57" i="4"/>
  <c r="D57" i="4"/>
  <c r="C56" i="4"/>
  <c r="C50" i="4"/>
  <c r="C49" i="4"/>
  <c r="G48" i="4"/>
  <c r="G52" i="4" s="1"/>
  <c r="F48" i="4"/>
  <c r="F95" i="4" s="1"/>
  <c r="E48" i="4"/>
  <c r="E95" i="4" s="1"/>
  <c r="D48" i="4"/>
  <c r="D95" i="4" s="1"/>
  <c r="C47" i="4"/>
  <c r="C46" i="4"/>
  <c r="F45" i="4"/>
  <c r="F92" i="4" s="1"/>
  <c r="E45" i="4"/>
  <c r="E92" i="4" s="1"/>
  <c r="D45" i="4"/>
  <c r="D92" i="4" s="1"/>
  <c r="C44" i="4"/>
  <c r="C42" i="4"/>
  <c r="C41" i="4"/>
  <c r="C40" i="4"/>
  <c r="C39" i="4"/>
  <c r="C38" i="4"/>
  <c r="G36" i="4"/>
  <c r="F36" i="4"/>
  <c r="E36" i="4"/>
  <c r="D36" i="4"/>
  <c r="C35" i="4"/>
  <c r="C34" i="4"/>
  <c r="G33" i="4"/>
  <c r="F33" i="4"/>
  <c r="E33" i="4"/>
  <c r="D33" i="4"/>
  <c r="C32" i="4"/>
  <c r="C31" i="4"/>
  <c r="C29" i="4"/>
  <c r="C28" i="4"/>
  <c r="C27" i="4"/>
  <c r="C26" i="4"/>
  <c r="C25" i="4"/>
  <c r="G24" i="4"/>
  <c r="F24" i="4"/>
  <c r="E24" i="4"/>
  <c r="D24" i="4"/>
  <c r="C22" i="4"/>
  <c r="C21" i="4"/>
  <c r="C20" i="4"/>
  <c r="C19" i="4"/>
  <c r="C18" i="4"/>
  <c r="G16" i="4"/>
  <c r="F16" i="4"/>
  <c r="E16" i="4"/>
  <c r="D16" i="4"/>
  <c r="G13" i="4"/>
  <c r="F13" i="4"/>
  <c r="E13" i="4"/>
  <c r="D13" i="4"/>
  <c r="G10" i="4"/>
  <c r="F10" i="4"/>
  <c r="E10" i="4"/>
  <c r="E8" i="4" s="1"/>
  <c r="D10" i="4"/>
  <c r="C9" i="4"/>
  <c r="E30" i="4" l="1"/>
  <c r="E53" i="4" s="1"/>
  <c r="G144" i="4"/>
  <c r="F98" i="4"/>
  <c r="C93" i="4"/>
  <c r="F144" i="4"/>
  <c r="D98" i="4"/>
  <c r="C147" i="4"/>
  <c r="C72" i="4"/>
  <c r="F8" i="4"/>
  <c r="F30" i="4"/>
  <c r="G77" i="4"/>
  <c r="C60" i="4"/>
  <c r="F83" i="4"/>
  <c r="C10" i="4"/>
  <c r="D52" i="4"/>
  <c r="E83" i="4"/>
  <c r="E77" i="4" s="1"/>
  <c r="C96" i="4"/>
  <c r="C103" i="4"/>
  <c r="C115" i="4"/>
  <c r="C121" i="4"/>
  <c r="C134" i="4"/>
  <c r="C33" i="4"/>
  <c r="C92" i="4"/>
  <c r="F63" i="4"/>
  <c r="F55" i="4" s="1"/>
  <c r="E114" i="4"/>
  <c r="E112" i="4" s="1"/>
  <c r="E111" i="4" s="1"/>
  <c r="G114" i="4"/>
  <c r="G112" i="4" s="1"/>
  <c r="G111" i="4" s="1"/>
  <c r="C57" i="4"/>
  <c r="G55" i="4"/>
  <c r="C89" i="4"/>
  <c r="C128" i="4"/>
  <c r="C13" i="4"/>
  <c r="C48" i="4"/>
  <c r="F52" i="4"/>
  <c r="C107" i="4"/>
  <c r="C140" i="4"/>
  <c r="E144" i="4"/>
  <c r="C16" i="4"/>
  <c r="C36" i="4"/>
  <c r="F114" i="4"/>
  <c r="F112" i="4" s="1"/>
  <c r="F111" i="4" s="1"/>
  <c r="D132" i="4"/>
  <c r="C132" i="4" s="1"/>
  <c r="D138" i="4"/>
  <c r="C138" i="4" s="1"/>
  <c r="C156" i="4"/>
  <c r="C24" i="4"/>
  <c r="G30" i="4"/>
  <c r="E98" i="4"/>
  <c r="C81" i="4"/>
  <c r="C91" i="4"/>
  <c r="C97" i="4"/>
  <c r="C118" i="4"/>
  <c r="C150" i="4"/>
  <c r="E55" i="4"/>
  <c r="C145" i="4"/>
  <c r="D144" i="4"/>
  <c r="C154" i="4"/>
  <c r="G8" i="4"/>
  <c r="E52" i="4"/>
  <c r="C74" i="4"/>
  <c r="D80" i="4"/>
  <c r="G95" i="4"/>
  <c r="G98" i="4" s="1"/>
  <c r="C133" i="4"/>
  <c r="D8" i="4"/>
  <c r="D30" i="4"/>
  <c r="C45" i="4"/>
  <c r="D63" i="4"/>
  <c r="C63" i="4" s="1"/>
  <c r="C65" i="4"/>
  <c r="F71" i="4"/>
  <c r="C71" i="4" s="1"/>
  <c r="D105" i="4"/>
  <c r="C105" i="4" s="1"/>
  <c r="D114" i="4"/>
  <c r="F53" i="4" l="1"/>
  <c r="C98" i="4"/>
  <c r="C83" i="4"/>
  <c r="F77" i="4"/>
  <c r="F99" i="4" s="1"/>
  <c r="G53" i="4"/>
  <c r="E99" i="4"/>
  <c r="C30" i="4"/>
  <c r="C52" i="4"/>
  <c r="C144" i="4"/>
  <c r="C95" i="4"/>
  <c r="C114" i="4"/>
  <c r="D112" i="4"/>
  <c r="D53" i="4"/>
  <c r="C8" i="4"/>
  <c r="D77" i="4"/>
  <c r="C80" i="4"/>
  <c r="G99" i="4"/>
  <c r="D55" i="4"/>
  <c r="C77" i="4" l="1"/>
  <c r="C53" i="4"/>
  <c r="C112" i="4"/>
  <c r="D111" i="4"/>
  <c r="C111" i="4" s="1"/>
  <c r="D99" i="4"/>
  <c r="C99" i="4" s="1"/>
  <c r="C55" i="4"/>
</calcChain>
</file>

<file path=xl/sharedStrings.xml><?xml version="1.0" encoding="utf-8"?>
<sst xmlns="http://schemas.openxmlformats.org/spreadsheetml/2006/main" count="301" uniqueCount="230">
  <si>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</si>
  <si>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</si>
  <si>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</si>
  <si>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</si>
  <si>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</si>
  <si>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</si>
  <si>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</si>
  <si>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</si>
  <si>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</si>
  <si>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</si>
  <si>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</si>
  <si>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</si>
  <si>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</si>
  <si>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</si>
  <si>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</si>
  <si>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</si>
  <si>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</si>
  <si>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</si>
  <si>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</si>
  <si>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Стоимость покупки потерь в том числе: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</si>
  <si>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</si>
  <si>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</si>
  <si>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</si>
  <si>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</si>
  <si>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</si>
  <si>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</si>
  <si>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</si>
  <si>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</si>
  <si>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</si>
  <si>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</si>
  <si>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</si>
  <si>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</si>
  <si>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</si>
  <si>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1.3.0</t>
  </si>
  <si>
    <t>1.4</t>
  </si>
  <si>
    <t>от смежных сетевых организаций:</t>
  </si>
  <si>
    <t>1.4.0</t>
  </si>
  <si>
    <t>1.4.1</t>
  </si>
  <si>
    <t>Открытое акционерное общество "Межрегиональная распределительная сетевая компания Урала", г.Екатеринбург</t>
  </si>
  <si>
    <t>1.4.2</t>
  </si>
  <si>
    <t>Акционерное общество "Екатеринбургская электросетевая компания", г.Екатеринбург</t>
  </si>
  <si>
    <t>1.4.3</t>
  </si>
  <si>
    <t>Открытое акционерное общество "Российские железные дороги" Свердловская железная дорога - филиал ОАО "РЖД", г.Екатеринбург</t>
  </si>
  <si>
    <t>1.4.4</t>
  </si>
  <si>
    <t>Акционерное общество "Облкоммунэнерго", г. Екатеринбург - Полевской РКЭС</t>
  </si>
  <si>
    <t>1.4.5</t>
  </si>
  <si>
    <t>ОАО "Объединенная энергетическая компания"</t>
  </si>
  <si>
    <t>2</t>
  </si>
  <si>
    <t>2.1</t>
  </si>
  <si>
    <t>2.2</t>
  </si>
  <si>
    <t>2.3</t>
  </si>
  <si>
    <t>2.4</t>
  </si>
  <si>
    <t>3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</si>
  <si>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</si>
  <si>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</si>
  <si>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</si>
  <si>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</si>
  <si>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</si>
  <si>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</si>
  <si>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</si>
  <si>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</si>
  <si>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</si>
  <si>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</si>
  <si>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</si>
  <si>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</si>
  <si>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</si>
  <si>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4.3.0</t>
  </si>
  <si>
    <t>4.3.1</t>
  </si>
  <si>
    <t>4.3.2</t>
  </si>
  <si>
    <t>МУП Тавдинского ГО "Тавдинское ремонтно-техническое предприятие с базой по материально-техническому снабжению", г. Тавда</t>
  </si>
  <si>
    <t>4.3.3</t>
  </si>
  <si>
    <t>Общество с ограниченной ответственностью "Дар", г. Тавда</t>
  </si>
  <si>
    <t>4.3.4</t>
  </si>
  <si>
    <t>4.3.5</t>
  </si>
  <si>
    <t>4.4</t>
  </si>
  <si>
    <t>населению и приравненным к нему категориям</t>
  </si>
  <si>
    <t>5</t>
  </si>
  <si>
    <t>6</t>
  </si>
  <si>
    <t>7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</si>
  <si>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</si>
  <si>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</si>
  <si>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</si>
  <si>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</si>
  <si>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9</t>
  </si>
  <si>
    <t>Нормативные потери (объемы потерь учтенные в сводном прогнозном балансе)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</si>
  <si>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</si>
  <si>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</si>
  <si>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11</t>
  </si>
  <si>
    <t>Небаланс</t>
  </si>
  <si>
    <t>II. Мощность (МВт)</t>
  </si>
  <si>
    <t>12</t>
  </si>
  <si>
    <t>12.1</t>
  </si>
  <si>
    <t>12.2</t>
  </si>
  <si>
    <t>12.2.0</t>
  </si>
  <si>
    <t>12.3</t>
  </si>
  <si>
    <t>12.3.0</t>
  </si>
  <si>
    <t>12.4</t>
  </si>
  <si>
    <t>12.4.0</t>
  </si>
  <si>
    <t>12.4.1</t>
  </si>
  <si>
    <t>12.4.2</t>
  </si>
  <si>
    <t>12.4.3</t>
  </si>
  <si>
    <t>12.4.4</t>
  </si>
  <si>
    <t>12.4.5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</si>
  <si>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</si>
  <si>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</si>
  <si>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</si>
  <si>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</si>
  <si>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</si>
  <si>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</si>
  <si>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</si>
  <si>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</si>
  <si>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</si>
  <si>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</si>
  <si>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</si>
  <si>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</si>
  <si>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</si>
  <si>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15.3.0</t>
  </si>
  <si>
    <t>15.3.1</t>
  </si>
  <si>
    <t>15.3.2</t>
  </si>
  <si>
    <t>15.3.3</t>
  </si>
  <si>
    <t>15.3.4</t>
  </si>
  <si>
    <t>15.3.5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</si>
  <si>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</si>
  <si>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</si>
  <si>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</si>
  <si>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</si>
  <si>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</si>
  <si>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</si>
  <si>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</si>
  <si>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20</t>
  </si>
  <si>
    <t>21</t>
  </si>
  <si>
    <t>22</t>
  </si>
  <si>
    <t>III. Мощность (МВт)</t>
  </si>
  <si>
    <t>23</t>
  </si>
  <si>
    <t>24</t>
  </si>
  <si>
    <t>25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</si>
  <si>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</si>
  <si>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</si>
  <si>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</si>
  <si>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26.1</t>
  </si>
  <si>
    <t>26.2</t>
  </si>
  <si>
    <t>по двухставочному тарифу:</t>
  </si>
  <si>
    <t>26.2.1</t>
  </si>
  <si>
    <t>мощность (МВт), в том числе:</t>
  </si>
  <si>
    <t>26.2.1.1</t>
  </si>
  <si>
    <t>опосредованно подключенным к шинам генераторов (МВт)</t>
  </si>
  <si>
    <t>26.2.2</t>
  </si>
  <si>
    <t>компенсация потерь (тыс. кВт ч)</t>
  </si>
  <si>
    <t>27</t>
  </si>
  <si>
    <t>Полезный отпуск потребителям ГП, ЭСО (тыс. кВт ч):</t>
  </si>
  <si>
    <t>27.1</t>
  </si>
  <si>
    <t>по одноставочному тарифу:</t>
  </si>
  <si>
    <t>27.1.1</t>
  </si>
  <si>
    <t>прочим потребителям</t>
  </si>
  <si>
    <t>27.1.2</t>
  </si>
  <si>
    <t>населению и приравненным к нему категориям потребителей: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</si>
  <si>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</si>
  <si>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</si>
  <si>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27.1.2.1.1</t>
  </si>
  <si>
    <t>в пределах социальной нормы потребления</t>
  </si>
  <si>
    <t>27.1.2.1.2</t>
  </si>
  <si>
    <t>сверх социальной нормы потребления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</si>
  <si>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</si>
  <si>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</si>
  <si>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27.1.2.2.1</t>
  </si>
  <si>
    <t>27.1.2.2.2</t>
  </si>
  <si>
    <t>27.1.2.3</t>
  </si>
  <si>
    <t>Населению, проживающему в сельских населенных пунктах и приравненным к нему потребителям:</t>
  </si>
  <si>
    <t>27.1.2.3.1</t>
  </si>
  <si>
    <t>27.1.2.3.2</t>
  </si>
  <si>
    <t>27.1.2.4</t>
  </si>
  <si>
    <t>Садоводческим, огородническим или дачным некоммерческим объединениям граждан</t>
  </si>
  <si>
    <t>27.1.2.5</t>
  </si>
  <si>
    <t>Религиозным организациям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</si>
  <si>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</si>
  <si>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</si>
  <si>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</si>
  <si>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</si>
  <si>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27.2</t>
  </si>
  <si>
    <t>по двухставочному тарифу (прочие потребители):</t>
  </si>
  <si>
    <t>27.2.1</t>
  </si>
  <si>
    <t>27.2.1.1</t>
  </si>
  <si>
    <t xml:space="preserve"> опосредованно подключенным к шинам генераторов (МВт)</t>
  </si>
  <si>
    <t>27.2.2</t>
  </si>
  <si>
    <t>28</t>
  </si>
  <si>
    <t>Оплачиваемый сетевыми организациями объем оказанных услуг по индивидуальному тарифу:</t>
  </si>
  <si>
    <t>28.1</t>
  </si>
  <si>
    <t>28.2</t>
  </si>
  <si>
    <t>28.2.1</t>
  </si>
  <si>
    <t>мощность (МВт)</t>
  </si>
  <si>
    <t>28.2.2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</si>
  <si>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</si>
  <si>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</si>
  <si>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</si>
  <si>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29.1</t>
  </si>
  <si>
    <t>29.2</t>
  </si>
  <si>
    <t>29.2.1</t>
  </si>
  <si>
    <t>мощность, в том числе:</t>
  </si>
  <si>
    <t>29.2.1.1</t>
  </si>
  <si>
    <t>опосредованно потребителям с шин генераторов</t>
  </si>
  <si>
    <t>29.2.2</t>
  </si>
  <si>
    <t>Стоимость услуг, оплачиваемая ГП, ЭСО:</t>
  </si>
  <si>
    <t>30.1</t>
  </si>
  <si>
    <t>30.1.1</t>
  </si>
  <si>
    <t>30.1.2</t>
  </si>
  <si>
    <t>30.1.2.1</t>
  </si>
  <si>
    <t>30.1.2.2</t>
  </si>
  <si>
    <t xml:space="preserve">сверх социальной нормы потребления </t>
  </si>
  <si>
    <t>30.2</t>
  </si>
  <si>
    <t>30.2.1</t>
  </si>
  <si>
    <t>30.2.1.1</t>
  </si>
  <si>
    <t>30.2.2</t>
  </si>
  <si>
    <t>31</t>
  </si>
  <si>
    <t>Стоимость услуг, оплачиваемых сетевыми организациями по индивидуальному тарифу:</t>
  </si>
  <si>
    <t>31.1</t>
  </si>
  <si>
    <t>31.2</t>
  </si>
  <si>
    <t>31.2.1</t>
  </si>
  <si>
    <t>31.2.2</t>
  </si>
  <si>
    <t>9.1.</t>
  </si>
  <si>
    <t>Отпуск в сеть из других организаций:</t>
  </si>
  <si>
    <t>32.1.</t>
  </si>
  <si>
    <t>покупка для компенсации потерь в собственных сетях</t>
  </si>
  <si>
    <t>32.2.</t>
  </si>
  <si>
    <t>Потери, %*</t>
  </si>
  <si>
    <t>оплаченных покупателями при осуществлении расчетов за эл.энергию</t>
  </si>
  <si>
    <t>32.3.</t>
  </si>
  <si>
    <t>Уровень нормативных потерь на текущий период (2019 г.) утврежден постановлением Региональной энергетической комиссии Свердловской области от 25.12.2018 г. № 317-ПК (источник официального опубликования www.pravo.gov66.ru, опубликование № 20052 от 28 декабря 2018 г.)</t>
  </si>
  <si>
    <t>* Уровень нормативных потерь н а2018 г. утвержден Региональной энергетической комиссии Свердловской области от 25.12.2017 г. № 211-ПК (источник официального опубликования www.pravo.gov66.ru, опубликование № 16109, от 29 декабря 2017 г.)</t>
  </si>
  <si>
    <t>покупка потерь в сетях</t>
  </si>
  <si>
    <t>Основные 
потребительские характеристики 
услуги по передаче элекрической энергии и мощности 
ООО "Режевские электрические сети" по итогам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</si>
</sst>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"/>
  </numFmts>
  <fonts count="9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sz val="9"/>
      <color indexed="23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indexed="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9" fontId="1" fillId="0" borderId="0" applyBorder="0">
      <alignment vertical="top"/>
    </xf>
    <xf numFmtId="0" fontId="2" fillId="0" borderId="0"/>
    <xf numFmtId="0" fontId="2" fillId="0" borderId="0"/>
    <xf numFmtId="0" fontId="1" fillId="0" borderId="0">
      <alignment horizontal="left" vertical="center"/>
    </xf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164" fontId="3" fillId="0" borderId="1" xfId="1" applyNumberFormat="1" applyFont="1" applyFill="1" applyBorder="1" applyAlignment="1" applyProtection="1">
      <alignment horizontal="right" vertical="center"/>
    </xf>
    <xf numFmtId="164" fontId="3" fillId="0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1" xfId="3" applyFont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vertical="center"/>
    </xf>
    <xf numFmtId="49" fontId="3" fillId="0" borderId="1" xfId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 applyProtection="1">
      <alignment horizontal="right" vertical="center"/>
    </xf>
    <xf numFmtId="49" fontId="3" fillId="0" borderId="1" xfId="1" applyFont="1" applyFill="1" applyBorder="1" applyAlignment="1">
      <alignment horizontal="left" vertical="center" wrapText="1" indent="1"/>
    </xf>
    <xf numFmtId="165" fontId="3" fillId="0" borderId="1" xfId="1" applyNumberFormat="1" applyFont="1" applyFill="1" applyBorder="1" applyAlignment="1" applyProtection="1">
      <alignment horizontal="right" vertical="center"/>
      <protection locked="0"/>
    </xf>
    <xf numFmtId="49" fontId="7" fillId="0" borderId="1" xfId="1" applyNumberFormat="1" applyFont="1" applyFill="1" applyBorder="1" applyAlignment="1" applyProtection="1">
      <alignment vertical="center"/>
    </xf>
    <xf numFmtId="49" fontId="3" fillId="0" borderId="1" xfId="1" applyFont="1" applyFill="1" applyBorder="1" applyAlignment="1" applyProtection="1">
      <alignment horizontal="left" vertical="center" wrapText="1" indent="1"/>
    </xf>
    <xf numFmtId="49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left" vertical="center" indent="1"/>
    </xf>
    <xf numFmtId="0" fontId="8" fillId="0" borderId="1" xfId="0" applyFont="1" applyFill="1" applyBorder="1" applyAlignment="1" applyProtection="1">
      <alignment horizontal="center" vertical="top"/>
    </xf>
    <xf numFmtId="0" fontId="3" fillId="0" borderId="1" xfId="5" applyFont="1" applyFill="1" applyBorder="1" applyAlignment="1" applyProtection="1">
      <alignment horizontal="left" vertical="center"/>
    </xf>
    <xf numFmtId="0" fontId="4" fillId="0" borderId="1" xfId="6" applyNumberFormat="1" applyFont="1" applyFill="1" applyBorder="1" applyAlignment="1" applyProtection="1">
      <alignment horizontal="left" vertical="center" wrapText="1" indent="2"/>
    </xf>
    <xf numFmtId="49" fontId="3" fillId="0" borderId="1" xfId="1" applyFont="1" applyFill="1" applyBorder="1" applyAlignment="1">
      <alignment horizontal="left" vertical="center" wrapText="1"/>
    </xf>
    <xf numFmtId="49" fontId="3" fillId="0" borderId="1" xfId="1" applyFont="1" applyFill="1" applyBorder="1" applyAlignment="1">
      <alignment horizontal="left" vertical="center" wrapText="1" indent="2"/>
    </xf>
    <xf numFmtId="49" fontId="3" fillId="0" borderId="1" xfId="1" applyFont="1" applyFill="1" applyBorder="1" applyAlignment="1">
      <alignment horizontal="left" vertical="center" wrapText="1" indent="3"/>
    </xf>
    <xf numFmtId="49" fontId="3" fillId="0" borderId="1" xfId="2" applyNumberFormat="1" applyFont="1" applyFill="1" applyBorder="1" applyAlignment="1" applyProtection="1">
      <alignment vertical="center"/>
    </xf>
    <xf numFmtId="165" fontId="3" fillId="0" borderId="1" xfId="2" applyNumberFormat="1" applyFont="1" applyFill="1" applyBorder="1" applyAlignment="1" applyProtection="1">
      <alignment horizontal="right" vertical="center"/>
      <protection locked="0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0" borderId="1" xfId="7" applyNumberFormat="1" applyFont="1" applyFill="1" applyBorder="1" applyAlignment="1" applyProtection="1">
      <alignment horizontal="right" vertical="center"/>
    </xf>
    <xf numFmtId="49" fontId="3" fillId="0" borderId="1" xfId="1" applyFont="1" applyFill="1" applyBorder="1" applyAlignment="1">
      <alignment horizontal="left" vertical="center" wrapText="1" indent="4"/>
    </xf>
    <xf numFmtId="165" fontId="3" fillId="0" borderId="1" xfId="7" applyNumberFormat="1" applyFont="1" applyFill="1" applyBorder="1" applyAlignment="1" applyProtection="1">
      <alignment horizontal="right" vertical="center"/>
      <protection locked="0"/>
    </xf>
    <xf numFmtId="165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4" fontId="3" fillId="0" borderId="1" xfId="1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/>
    <xf numFmtId="0" fontId="4" fillId="0" borderId="0" xfId="0" applyFont="1" applyFill="1" applyAlignment="1">
      <alignment horizontal="left" wrapText="1"/>
    </xf>
    <xf numFmtId="49" fontId="3" fillId="2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" xfId="2" applyFont="1" applyBorder="1" applyAlignment="1" applyProtection="1">
      <alignment horizontal="center" vertical="center" wrapText="1"/>
    </xf>
    <xf numFmtId="0" fontId="3" fillId="0" borderId="1" xfId="3" applyFont="1" applyBorder="1" applyAlignment="1" applyProtection="1">
      <alignment horizontal="center" vertical="center" wrapText="1"/>
    </xf>
  </cellXfs>
  <cellStyles count="8">
    <cellStyle name="Обычный" xfId="0" builtinId="0"/>
    <cellStyle name="Обычный 10" xfId="1"/>
    <cellStyle name="Обычный 2" xfId="4"/>
    <cellStyle name="Обычный_MINENERGO.340.PRIL79(v0.1)" xfId="5"/>
    <cellStyle name="Обычный_ЖКУ_проект3" xfId="6"/>
    <cellStyle name="Обычный_Полезный отпуск электроэнергии и мощности, реализуемой по регулируемым ценам 2" xfId="2"/>
    <cellStyle name="Обычный_Продажа 2" xfId="7"/>
    <cellStyle name="Обычный_Сведения об отпуске (передаче) электроэнергии потребителям распределительными сетевыми организациями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69;&#1057;2\&#1076;&#1083;&#1103;%20&#1089;&#1072;&#1081;&#1090;&#1072;%20&#1056;&#1069;&#1057;\&#1045;&#1048;&#1040;&#1057;\46%20&#1092;&#1086;&#1088;&#1084;&#1072;\2018\46EP.STX(v1.0)%20&#1056;&#1069;&#1057;%202018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15">
          <cell r="G15" t="str">
            <v>Общество с ограниченной ответственностью "Режевские электрические сети"</v>
          </cell>
        </row>
      </sheetData>
      <sheetData sheetId="3"/>
      <sheetData sheetId="4"/>
      <sheetData sheetId="5"/>
      <sheetData sheetId="6"/>
      <sheetData sheetId="7">
        <row r="2">
          <cell r="D2" t="str">
            <v>январь</v>
          </cell>
          <cell r="E2">
            <v>2018</v>
          </cell>
          <cell r="F2" t="str">
            <v>Да</v>
          </cell>
          <cell r="G2" t="str">
            <v>В целом по организации</v>
          </cell>
        </row>
        <row r="3">
          <cell r="D3" t="str">
            <v>февраль</v>
          </cell>
          <cell r="E3">
            <v>2019</v>
          </cell>
          <cell r="F3" t="str">
            <v>Нет</v>
          </cell>
          <cell r="G3" t="str">
            <v>По обособленному подразделению</v>
          </cell>
        </row>
        <row r="4">
          <cell r="D4" t="str">
            <v>март</v>
          </cell>
          <cell r="E4">
            <v>2020</v>
          </cell>
        </row>
        <row r="5">
          <cell r="D5" t="str">
            <v>апрель</v>
          </cell>
          <cell r="E5">
            <v>2021</v>
          </cell>
        </row>
        <row r="6">
          <cell r="D6" t="str">
            <v>май</v>
          </cell>
          <cell r="E6">
            <v>2022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  <row r="23">
          <cell r="D23" t="str">
            <v>https://portal.eias.ru/Portal/DownloadPage.aspx?type=12&amp;guid=????????-????-????-????-????????????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E2" t="str">
            <v>Арамильский городской округ</v>
          </cell>
        </row>
        <row r="3">
          <cell r="E3" t="str">
            <v>Артемовский городской округ</v>
          </cell>
        </row>
        <row r="4">
          <cell r="E4" t="str">
            <v>Артинский городской округ</v>
          </cell>
        </row>
        <row r="5">
          <cell r="E5" t="str">
            <v>Асбестовский городской округ</v>
          </cell>
        </row>
        <row r="6">
          <cell r="E6" t="str">
            <v>Ачитский городской округ</v>
          </cell>
        </row>
        <row r="7">
          <cell r="E7" t="str">
            <v>Байкаловский муниципальный район</v>
          </cell>
        </row>
        <row r="8">
          <cell r="E8" t="str">
            <v>Белоярский городской округ</v>
          </cell>
        </row>
        <row r="9">
          <cell r="E9" t="str">
            <v>Березовский городской округ</v>
          </cell>
        </row>
        <row r="10">
          <cell r="E10" t="str">
            <v>Бисертский городской округ</v>
          </cell>
        </row>
        <row r="11">
          <cell r="E11" t="str">
            <v>Верхнесалдинский городской округ</v>
          </cell>
        </row>
        <row r="12">
          <cell r="E12" t="str">
            <v>Волчанский городской округ</v>
          </cell>
        </row>
        <row r="13">
          <cell r="E13" t="str">
            <v>Гаринский городской округ</v>
          </cell>
        </row>
        <row r="14">
          <cell r="E14" t="str">
            <v>Горноуральский городской округ</v>
          </cell>
        </row>
        <row r="15">
          <cell r="E15" t="str">
            <v>Городской округ "Город Лесной"</v>
          </cell>
        </row>
        <row r="16">
          <cell r="E16" t="str">
            <v>Ивдельский городской округ</v>
          </cell>
        </row>
        <row r="17">
          <cell r="E17" t="str">
            <v>Ирбитское муниципальное образование</v>
          </cell>
        </row>
        <row r="18">
          <cell r="E18" t="str">
            <v>Каменский городской округ</v>
          </cell>
        </row>
        <row r="19">
          <cell r="E19" t="str">
            <v>Камышловский городской округ</v>
          </cell>
        </row>
        <row r="20">
          <cell r="E20" t="str">
            <v>Качканарский городской округ</v>
          </cell>
        </row>
        <row r="21">
          <cell r="E21" t="str">
            <v>Кировградский городской округ</v>
          </cell>
        </row>
        <row r="22">
          <cell r="E22" t="str">
            <v>Кушвинский городской округ</v>
          </cell>
        </row>
        <row r="23">
          <cell r="E23" t="str">
            <v>Малышевский городской округ</v>
          </cell>
        </row>
        <row r="24">
          <cell r="E24" t="str">
            <v>Махнёвское муниципальное образование</v>
          </cell>
        </row>
        <row r="25">
          <cell r="E25" t="str">
            <v>Невьянский городской округ</v>
          </cell>
        </row>
        <row r="26">
          <cell r="E26" t="str">
            <v>Нижнесергинский муниципальный район</v>
          </cell>
        </row>
        <row r="27">
          <cell r="E27" t="str">
            <v>Нижнетуринский городской округ</v>
          </cell>
        </row>
        <row r="28">
          <cell r="E28" t="str">
            <v>Новолялинский городской округ</v>
          </cell>
        </row>
        <row r="29">
          <cell r="E29" t="str">
            <v>Новоуральский городской округ</v>
          </cell>
        </row>
        <row r="30">
          <cell r="E30" t="str">
            <v>Полевской городской округ</v>
          </cell>
        </row>
        <row r="31">
          <cell r="E31" t="str">
            <v>Пышминский городской округ</v>
          </cell>
        </row>
        <row r="32">
          <cell r="E32" t="str">
            <v>Режевской городской округ</v>
          </cell>
        </row>
        <row r="33">
          <cell r="E33" t="str">
            <v>Североуральский городской округ</v>
          </cell>
        </row>
        <row r="34">
          <cell r="E34" t="str">
            <v>Серовский городской округ</v>
          </cell>
        </row>
        <row r="35">
          <cell r="E35" t="str">
            <v>Слободо-Туринский муниципальный район</v>
          </cell>
        </row>
        <row r="36">
          <cell r="E36" t="str">
            <v>Сосьвинский городской округ</v>
          </cell>
        </row>
        <row r="37">
          <cell r="E37" t="str">
            <v>Сысертский городской округ</v>
          </cell>
        </row>
        <row r="38">
          <cell r="E38" t="str">
            <v>Таборинский муниципальный район</v>
          </cell>
        </row>
        <row r="39">
          <cell r="E39" t="str">
            <v>Тавдинский городской округ</v>
          </cell>
        </row>
        <row r="40">
          <cell r="E40" t="str">
            <v>Талицкий городской округ</v>
          </cell>
        </row>
        <row r="41">
          <cell r="B41" t="str">
            <v>Режевской городской округ</v>
          </cell>
          <cell r="E41" t="str">
            <v>Тугулымский городской округ</v>
          </cell>
        </row>
        <row r="42">
          <cell r="E42" t="str">
            <v>Туринский городской округ</v>
          </cell>
        </row>
        <row r="43">
          <cell r="E43" t="str">
            <v>Шалинский городской округ</v>
          </cell>
        </row>
        <row r="44">
          <cell r="E44" t="str">
            <v>город Каменск-Уральский</v>
          </cell>
        </row>
        <row r="45">
          <cell r="E45" t="str">
            <v>город Нижний Тагил</v>
          </cell>
        </row>
        <row r="46">
          <cell r="E46" t="str">
            <v>городской округ Богданович</v>
          </cell>
        </row>
        <row r="47">
          <cell r="E47" t="str">
            <v>городской округ Верх-Нейвинский</v>
          </cell>
        </row>
        <row r="48">
          <cell r="E48" t="str">
            <v>городской округ Верхнее Дуброво</v>
          </cell>
        </row>
        <row r="49">
          <cell r="E49" t="str">
            <v>городской округ Верхний Тагил</v>
          </cell>
        </row>
        <row r="50">
          <cell r="E50" t="str">
            <v>городской округ Верхняя Пышма</v>
          </cell>
        </row>
        <row r="51">
          <cell r="E51" t="str">
            <v>городской округ Верхняя Тура</v>
          </cell>
        </row>
        <row r="52">
          <cell r="E52" t="str">
            <v>городской округ Верхотурский</v>
          </cell>
        </row>
        <row r="53">
          <cell r="E53" t="str">
            <v>городской округ Дегтярск</v>
          </cell>
        </row>
        <row r="54">
          <cell r="E54" t="str">
            <v>городской округ ЗАТО Свободный</v>
          </cell>
        </row>
        <row r="55">
          <cell r="E55" t="str">
            <v>городской округ Заречный</v>
          </cell>
        </row>
        <row r="56">
          <cell r="E56" t="str">
            <v>городской округ Карпинск</v>
          </cell>
        </row>
        <row r="57">
          <cell r="E57" t="str">
            <v>городской округ Краснотурьинск</v>
          </cell>
        </row>
        <row r="58">
          <cell r="E58" t="str">
            <v>городской округ Красноуральск</v>
          </cell>
        </row>
        <row r="59">
          <cell r="E59" t="str">
            <v>городской округ Красноуфимск</v>
          </cell>
        </row>
        <row r="60">
          <cell r="E60" t="str">
            <v>городской округ Нижняя Салда</v>
          </cell>
        </row>
        <row r="61">
          <cell r="E61" t="str">
            <v>городской округ Пелым</v>
          </cell>
        </row>
        <row r="62">
          <cell r="E62" t="str">
            <v>городской округ Первоуральск</v>
          </cell>
        </row>
        <row r="63">
          <cell r="E63" t="str">
            <v>городской округ Ревда</v>
          </cell>
        </row>
        <row r="64">
          <cell r="E64" t="str">
            <v>городской округ Рефтинский</v>
          </cell>
        </row>
        <row r="65">
          <cell r="E65" t="str">
            <v>городской округ Среднеуральск</v>
          </cell>
        </row>
        <row r="66">
          <cell r="E66" t="str">
            <v>городской округ Староуткинск</v>
          </cell>
        </row>
        <row r="67">
          <cell r="E67" t="str">
            <v>городской округ Сухой Лог</v>
          </cell>
        </row>
        <row r="68">
          <cell r="E68" t="str">
            <v>муниципальное образование «поселок Уральский»</v>
          </cell>
        </row>
        <row r="69">
          <cell r="E69" t="str">
            <v>муниципальное образование Алапаевское</v>
          </cell>
        </row>
        <row r="70">
          <cell r="E70" t="str">
            <v>муниципальное образование Камышловский муниципальный район</v>
          </cell>
        </row>
        <row r="71">
          <cell r="E71" t="str">
            <v>муниципальное образование Красноуфимский округ</v>
          </cell>
        </row>
        <row r="72">
          <cell r="E72" t="str">
            <v>муниципальное образование город Алапаевск</v>
          </cell>
        </row>
        <row r="73">
          <cell r="E73" t="str">
            <v>муниципальное образование город Екатеринбург</v>
          </cell>
        </row>
        <row r="74">
          <cell r="E74" t="str">
            <v>муниципальное образование город Ирбит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5"/>
  <sheetViews>
    <sheetView tabSelected="1" workbookViewId="0">
      <selection activeCell="C103" sqref="C103"/>
    </sheetView>
  </sheetViews>
  <sheetFormatPr defaultRowHeight="12.75" x14ac:dyDescent="0.2"/>
  <cols>
    <col min="1" max="1" width="8.28515625" customWidth="1"/>
    <col min="2" max="2" width="51.42578125" customWidth="1"/>
    <col min="3" max="3" width="15.28515625" customWidth="1"/>
    <col min="4" max="4" width="14.42578125" customWidth="1"/>
    <col min="5" max="5" width="12.5703125" customWidth="1"/>
    <col min="6" max="6" width="15.28515625" customWidth="1"/>
    <col min="7" max="7" width="12.7109375" customWidth="1"/>
  </cols>
  <sheetData>
    <row r="2" spans="1:7" ht="62.25" customHeight="1" x14ac:dyDescent="0.25">
      <c r="A2" s="34" t="s">
        <v>229</v>
      </c>
      <c r="B2" s="35"/>
      <c r="C2" s="35"/>
      <c r="D2" s="35"/>
      <c r="E2" s="35"/>
      <c r="F2" s="35"/>
      <c r="G2" s="35"/>
    </row>
    <row r="4" spans="1:7" ht="12.75" customHeight="1" x14ac:dyDescent="0.2">
      <c r="A4" s="36" t="s">
        <v>20</v>
      </c>
      <c r="B4" s="37" t="s">
        <v>0</v>
      </c>
      <c r="C4" s="37" t="s">
        <v>1</v>
      </c>
      <c r="D4" s="37" t="s">
        <v>2</v>
      </c>
      <c r="E4" s="37"/>
      <c r="F4" s="37"/>
      <c r="G4" s="37"/>
    </row>
    <row r="5" spans="1:7" x14ac:dyDescent="0.2">
      <c r="A5" s="36"/>
      <c r="B5" s="37"/>
      <c r="C5" s="37"/>
      <c r="D5" s="3" t="s">
        <v>3</v>
      </c>
      <c r="E5" s="3" t="s">
        <v>4</v>
      </c>
      <c r="F5" s="3" t="s">
        <v>5</v>
      </c>
      <c r="G5" s="3" t="s">
        <v>6</v>
      </c>
    </row>
    <row r="6" spans="1:7" x14ac:dyDescent="0.2">
      <c r="A6" s="4">
        <v>0</v>
      </c>
      <c r="B6" s="4">
        <v>1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x14ac:dyDescent="0.2">
      <c r="A7" s="33" t="s">
        <v>21</v>
      </c>
      <c r="B7" s="33"/>
      <c r="C7" s="33"/>
      <c r="D7" s="33"/>
      <c r="E7" s="33"/>
      <c r="F7" s="33"/>
      <c r="G7" s="33"/>
    </row>
    <row r="8" spans="1:7" ht="20.25" customHeight="1" x14ac:dyDescent="0.2">
      <c r="A8" s="5" t="s">
        <v>22</v>
      </c>
      <c r="B8" s="6" t="s">
        <v>219</v>
      </c>
      <c r="C8" s="7">
        <f>SUM(D8:G8)</f>
        <v>189155.26300000004</v>
      </c>
      <c r="D8" s="7">
        <f>D9+D10+D13+D16</f>
        <v>152626.01500000001</v>
      </c>
      <c r="E8" s="7">
        <f>E9+E10+E13+E16</f>
        <v>18364.335999999999</v>
      </c>
      <c r="F8" s="7">
        <f>F9+F10+F13+F16</f>
        <v>18164.912</v>
      </c>
      <c r="G8" s="7">
        <f>G9+G10+G13+G16</f>
        <v>0</v>
      </c>
    </row>
    <row r="9" spans="1:7" ht="13.5" customHeight="1" x14ac:dyDescent="0.2">
      <c r="A9" s="5" t="s">
        <v>24</v>
      </c>
      <c r="B9" s="8" t="s">
        <v>25</v>
      </c>
      <c r="C9" s="7">
        <f t="shared" ref="C9:C144" si="0">SUM(D9:G9)</f>
        <v>0</v>
      </c>
      <c r="D9" s="9">
        <v>0</v>
      </c>
      <c r="E9" s="9">
        <v>0</v>
      </c>
      <c r="F9" s="9">
        <v>0</v>
      </c>
      <c r="G9" s="9">
        <v>0</v>
      </c>
    </row>
    <row r="10" spans="1:7" ht="18.75" customHeight="1" x14ac:dyDescent="0.2">
      <c r="A10" s="5" t="s">
        <v>26</v>
      </c>
      <c r="B10" s="8" t="s">
        <v>27</v>
      </c>
      <c r="C10" s="7">
        <f t="shared" si="0"/>
        <v>0</v>
      </c>
      <c r="D10" s="7">
        <f>SUM(D11:D12)</f>
        <v>0</v>
      </c>
      <c r="E10" s="7">
        <f>SUM(E11:E12)</f>
        <v>0</v>
      </c>
      <c r="F10" s="7">
        <f>SUM(F11:F12)</f>
        <v>0</v>
      </c>
      <c r="G10" s="7">
        <f>SUM(G11:G12)</f>
        <v>0</v>
      </c>
    </row>
    <row r="11" spans="1:7" hidden="1" x14ac:dyDescent="0.2">
      <c r="A11" s="10" t="s">
        <v>28</v>
      </c>
      <c r="B11" s="11"/>
      <c r="C11" s="1"/>
      <c r="D11" s="1"/>
      <c r="E11" s="1"/>
      <c r="F11" s="1"/>
      <c r="G11" s="1"/>
    </row>
    <row r="12" spans="1:7" hidden="1" x14ac:dyDescent="0.2">
      <c r="A12" s="12"/>
      <c r="B12" s="13" t="s">
        <v>30</v>
      </c>
      <c r="C12" s="14"/>
      <c r="D12" s="14"/>
      <c r="E12" s="14"/>
      <c r="F12" s="14"/>
      <c r="G12" s="14"/>
    </row>
    <row r="13" spans="1:7" x14ac:dyDescent="0.2">
      <c r="A13" s="5" t="s">
        <v>31</v>
      </c>
      <c r="B13" s="8" t="s">
        <v>32</v>
      </c>
      <c r="C13" s="7">
        <f t="shared" si="0"/>
        <v>0</v>
      </c>
      <c r="D13" s="7">
        <f>SUM(D14:D15)</f>
        <v>0</v>
      </c>
      <c r="E13" s="7">
        <f>SUM(E14:E15)</f>
        <v>0</v>
      </c>
      <c r="F13" s="7">
        <f>SUM(F14:F15)</f>
        <v>0</v>
      </c>
      <c r="G13" s="7">
        <f>SUM(G14:G15)</f>
        <v>0</v>
      </c>
    </row>
    <row r="14" spans="1:7" hidden="1" x14ac:dyDescent="0.2">
      <c r="A14" s="10" t="s">
        <v>33</v>
      </c>
      <c r="B14" s="11"/>
      <c r="C14" s="1"/>
      <c r="D14" s="1"/>
      <c r="E14" s="1"/>
      <c r="F14" s="1"/>
      <c r="G14" s="1"/>
    </row>
    <row r="15" spans="1:7" hidden="1" x14ac:dyDescent="0.2">
      <c r="A15" s="12"/>
      <c r="B15" s="13" t="s">
        <v>30</v>
      </c>
      <c r="C15" s="14"/>
      <c r="D15" s="14"/>
      <c r="E15" s="14"/>
      <c r="F15" s="14"/>
      <c r="G15" s="14"/>
    </row>
    <row r="16" spans="1:7" ht="18.75" customHeight="1" x14ac:dyDescent="0.2">
      <c r="A16" s="5" t="s">
        <v>34</v>
      </c>
      <c r="B16" s="8" t="s">
        <v>35</v>
      </c>
      <c r="C16" s="7">
        <f t="shared" si="0"/>
        <v>189155.26300000004</v>
      </c>
      <c r="D16" s="7">
        <f>SUM(D17:D23)</f>
        <v>152626.01500000001</v>
      </c>
      <c r="E16" s="7">
        <f>SUM(E17:E23)</f>
        <v>18364.335999999999</v>
      </c>
      <c r="F16" s="7">
        <f>SUM(F17:F23)</f>
        <v>18164.912</v>
      </c>
      <c r="G16" s="7">
        <f>SUM(G17:G23)</f>
        <v>0</v>
      </c>
    </row>
    <row r="17" spans="1:7" hidden="1" x14ac:dyDescent="0.2">
      <c r="A17" s="10" t="s">
        <v>36</v>
      </c>
      <c r="B17" s="11"/>
      <c r="C17" s="1"/>
      <c r="D17" s="1"/>
      <c r="E17" s="1"/>
      <c r="F17" s="1"/>
      <c r="G17" s="1"/>
    </row>
    <row r="18" spans="1:7" ht="45.75" customHeight="1" x14ac:dyDescent="0.2">
      <c r="A18" s="15" t="s">
        <v>37</v>
      </c>
      <c r="B18" s="16" t="s">
        <v>38</v>
      </c>
      <c r="C18" s="7">
        <f>SUM(D18:G18)</f>
        <v>148534.25699999998</v>
      </c>
      <c r="D18" s="9">
        <v>122876.216</v>
      </c>
      <c r="E18" s="9">
        <v>18364.335999999999</v>
      </c>
      <c r="F18" s="9">
        <v>7293.7049999999999</v>
      </c>
      <c r="G18" s="9">
        <v>0</v>
      </c>
    </row>
    <row r="19" spans="1:7" ht="30.75" customHeight="1" x14ac:dyDescent="0.2">
      <c r="A19" s="15" t="s">
        <v>39</v>
      </c>
      <c r="B19" s="16" t="s">
        <v>40</v>
      </c>
      <c r="C19" s="7">
        <f>SUM(D19:G19)</f>
        <v>9986.0759999999991</v>
      </c>
      <c r="D19" s="9">
        <v>0</v>
      </c>
      <c r="E19" s="9">
        <v>0</v>
      </c>
      <c r="F19" s="9">
        <v>9986.0759999999991</v>
      </c>
      <c r="G19" s="9">
        <v>0</v>
      </c>
    </row>
    <row r="20" spans="1:7" ht="41.25" customHeight="1" x14ac:dyDescent="0.2">
      <c r="A20" s="15" t="s">
        <v>41</v>
      </c>
      <c r="B20" s="16" t="s">
        <v>42</v>
      </c>
      <c r="C20" s="7">
        <f>SUM(D20:G20)</f>
        <v>774.14300000000003</v>
      </c>
      <c r="D20" s="9">
        <v>0</v>
      </c>
      <c r="E20" s="9">
        <v>0</v>
      </c>
      <c r="F20" s="9">
        <v>774.14300000000003</v>
      </c>
      <c r="G20" s="9">
        <v>0</v>
      </c>
    </row>
    <row r="21" spans="1:7" ht="31.5" customHeight="1" x14ac:dyDescent="0.2">
      <c r="A21" s="15" t="s">
        <v>43</v>
      </c>
      <c r="B21" s="16" t="s">
        <v>44</v>
      </c>
      <c r="C21" s="7">
        <f>SUM(D21:G21)</f>
        <v>29749.798999999999</v>
      </c>
      <c r="D21" s="9">
        <v>29749.798999999999</v>
      </c>
      <c r="E21" s="9">
        <v>0</v>
      </c>
      <c r="F21" s="9">
        <v>0</v>
      </c>
      <c r="G21" s="9">
        <v>0</v>
      </c>
    </row>
    <row r="22" spans="1:7" ht="21.75" customHeight="1" x14ac:dyDescent="0.2">
      <c r="A22" s="15" t="s">
        <v>45</v>
      </c>
      <c r="B22" s="16" t="s">
        <v>46</v>
      </c>
      <c r="C22" s="7">
        <f>SUM(D22:G22)</f>
        <v>110.988</v>
      </c>
      <c r="D22" s="9">
        <v>0</v>
      </c>
      <c r="E22" s="9">
        <v>0</v>
      </c>
      <c r="F22" s="9">
        <v>110.988</v>
      </c>
      <c r="G22" s="9">
        <v>0</v>
      </c>
    </row>
    <row r="23" spans="1:7" hidden="1" x14ac:dyDescent="0.2">
      <c r="A23" s="12"/>
      <c r="B23" s="13" t="s">
        <v>30</v>
      </c>
      <c r="C23" s="14"/>
      <c r="D23" s="14"/>
      <c r="E23" s="14"/>
      <c r="F23" s="14"/>
      <c r="G23" s="14"/>
    </row>
    <row r="24" spans="1:7" ht="24" x14ac:dyDescent="0.2">
      <c r="A24" s="5" t="s">
        <v>47</v>
      </c>
      <c r="B24" s="6" t="s">
        <v>7</v>
      </c>
      <c r="C24" s="7">
        <f t="shared" si="0"/>
        <v>254037.50900000002</v>
      </c>
      <c r="D24" s="7">
        <f>D26+D27+D28</f>
        <v>0</v>
      </c>
      <c r="E24" s="7">
        <f>E25+E27+E28</f>
        <v>41184.402000000002</v>
      </c>
      <c r="F24" s="7">
        <f>F25+F26+F28</f>
        <v>138396.55100000001</v>
      </c>
      <c r="G24" s="7">
        <f>G25+G26+G27</f>
        <v>74456.555999999997</v>
      </c>
    </row>
    <row r="25" spans="1:7" x14ac:dyDescent="0.2">
      <c r="A25" s="5" t="s">
        <v>48</v>
      </c>
      <c r="B25" s="8" t="s">
        <v>3</v>
      </c>
      <c r="C25" s="7">
        <f t="shared" si="0"/>
        <v>141564.45600000001</v>
      </c>
      <c r="D25" s="1"/>
      <c r="E25" s="9">
        <v>41184.402000000002</v>
      </c>
      <c r="F25" s="9">
        <v>100380.054</v>
      </c>
      <c r="G25" s="9"/>
    </row>
    <row r="26" spans="1:7" x14ac:dyDescent="0.2">
      <c r="A26" s="5" t="s">
        <v>49</v>
      </c>
      <c r="B26" s="8" t="s">
        <v>4</v>
      </c>
      <c r="C26" s="7">
        <f t="shared" si="0"/>
        <v>38016.497000000003</v>
      </c>
      <c r="D26" s="9"/>
      <c r="E26" s="1"/>
      <c r="F26" s="9">
        <v>38016.497000000003</v>
      </c>
      <c r="G26" s="9"/>
    </row>
    <row r="27" spans="1:7" x14ac:dyDescent="0.2">
      <c r="A27" s="5" t="s">
        <v>50</v>
      </c>
      <c r="B27" s="8" t="s">
        <v>5</v>
      </c>
      <c r="C27" s="7">
        <f t="shared" si="0"/>
        <v>74456.555999999997</v>
      </c>
      <c r="D27" s="9"/>
      <c r="E27" s="9"/>
      <c r="F27" s="1"/>
      <c r="G27" s="9">
        <v>74456.555999999997</v>
      </c>
    </row>
    <row r="28" spans="1:7" x14ac:dyDescent="0.2">
      <c r="A28" s="5" t="s">
        <v>51</v>
      </c>
      <c r="B28" s="8" t="s">
        <v>8</v>
      </c>
      <c r="C28" s="7">
        <f t="shared" si="0"/>
        <v>0</v>
      </c>
      <c r="D28" s="9"/>
      <c r="E28" s="9"/>
      <c r="F28" s="9"/>
      <c r="G28" s="1"/>
    </row>
    <row r="29" spans="1:7" x14ac:dyDescent="0.2">
      <c r="A29" s="5" t="s">
        <v>52</v>
      </c>
      <c r="B29" s="17" t="s">
        <v>11</v>
      </c>
      <c r="C29" s="7">
        <f t="shared" si="0"/>
        <v>0</v>
      </c>
      <c r="D29" s="9"/>
      <c r="E29" s="9"/>
      <c r="F29" s="9"/>
      <c r="G29" s="9"/>
    </row>
    <row r="30" spans="1:7" x14ac:dyDescent="0.2">
      <c r="A30" s="5" t="s">
        <v>53</v>
      </c>
      <c r="B30" s="6" t="s">
        <v>54</v>
      </c>
      <c r="C30" s="7">
        <f t="shared" si="0"/>
        <v>163914.82399999999</v>
      </c>
      <c r="D30" s="7">
        <f>D31+D33+D36+D44</f>
        <v>7878.5929999999998</v>
      </c>
      <c r="E30" s="7">
        <f>E31+E33+E36+E44</f>
        <v>19457.264999999999</v>
      </c>
      <c r="F30" s="7">
        <f>F31+F33+F36+F44</f>
        <v>72191.142999999996</v>
      </c>
      <c r="G30" s="7">
        <f>G31+G33+G36+G44</f>
        <v>64387.823000000004</v>
      </c>
    </row>
    <row r="31" spans="1:7" ht="24" x14ac:dyDescent="0.2">
      <c r="A31" s="5" t="s">
        <v>55</v>
      </c>
      <c r="B31" s="8" t="s">
        <v>56</v>
      </c>
      <c r="C31" s="7">
        <f t="shared" si="0"/>
        <v>0</v>
      </c>
      <c r="D31" s="9"/>
      <c r="E31" s="9"/>
      <c r="F31" s="9"/>
      <c r="G31" s="9"/>
    </row>
    <row r="32" spans="1:7" ht="24" x14ac:dyDescent="0.2">
      <c r="A32" s="5" t="s">
        <v>57</v>
      </c>
      <c r="B32" s="18" t="s">
        <v>58</v>
      </c>
      <c r="C32" s="7">
        <f t="shared" si="0"/>
        <v>0</v>
      </c>
      <c r="D32" s="9"/>
      <c r="E32" s="9"/>
      <c r="F32" s="9"/>
      <c r="G32" s="9"/>
    </row>
    <row r="33" spans="1:7" x14ac:dyDescent="0.2">
      <c r="A33" s="5" t="s">
        <v>59</v>
      </c>
      <c r="B33" s="8" t="s">
        <v>60</v>
      </c>
      <c r="C33" s="7">
        <f t="shared" si="0"/>
        <v>79911.528000000006</v>
      </c>
      <c r="D33" s="9">
        <f>D34</f>
        <v>7878.5929999999998</v>
      </c>
      <c r="E33" s="9">
        <f>E34</f>
        <v>3792.8090000000002</v>
      </c>
      <c r="F33" s="9">
        <f>F34</f>
        <v>45933.167000000001</v>
      </c>
      <c r="G33" s="9">
        <f>G34</f>
        <v>22306.958999999999</v>
      </c>
    </row>
    <row r="34" spans="1:7" x14ac:dyDescent="0.2">
      <c r="A34" s="5" t="s">
        <v>61</v>
      </c>
      <c r="B34" s="18" t="s">
        <v>62</v>
      </c>
      <c r="C34" s="7">
        <f t="shared" si="0"/>
        <v>79911.528000000006</v>
      </c>
      <c r="D34" s="2">
        <v>7878.5929999999998</v>
      </c>
      <c r="E34" s="2">
        <v>3792.8090000000002</v>
      </c>
      <c r="F34" s="2">
        <v>45933.167000000001</v>
      </c>
      <c r="G34" s="2">
        <v>22306.958999999999</v>
      </c>
    </row>
    <row r="35" spans="1:7" ht="24" x14ac:dyDescent="0.2">
      <c r="A35" s="5" t="s">
        <v>63</v>
      </c>
      <c r="B35" s="19" t="s">
        <v>58</v>
      </c>
      <c r="C35" s="7">
        <f t="shared" si="0"/>
        <v>0</v>
      </c>
      <c r="D35" s="9"/>
      <c r="E35" s="9"/>
      <c r="F35" s="9"/>
      <c r="G35" s="9"/>
    </row>
    <row r="36" spans="1:7" ht="12" customHeight="1" x14ac:dyDescent="0.2">
      <c r="A36" s="5" t="s">
        <v>64</v>
      </c>
      <c r="B36" s="8" t="s">
        <v>65</v>
      </c>
      <c r="C36" s="7">
        <f t="shared" si="0"/>
        <v>41568.178999999996</v>
      </c>
      <c r="D36" s="7">
        <f>SUM(D37:D43)</f>
        <v>0</v>
      </c>
      <c r="E36" s="7">
        <f>SUM(E37:E43)</f>
        <v>15664.455999999998</v>
      </c>
      <c r="F36" s="7">
        <f>SUM(F37:F43)</f>
        <v>25903.722999999998</v>
      </c>
      <c r="G36" s="7">
        <f>SUM(G37:G43)</f>
        <v>0</v>
      </c>
    </row>
    <row r="37" spans="1:7" ht="15" hidden="1" customHeight="1" x14ac:dyDescent="0.2">
      <c r="A37" s="10" t="s">
        <v>66</v>
      </c>
      <c r="B37" s="11"/>
      <c r="C37" s="1"/>
      <c r="D37" s="1"/>
      <c r="E37" s="1"/>
      <c r="F37" s="1"/>
      <c r="G37" s="1"/>
    </row>
    <row r="38" spans="1:7" ht="38.25" x14ac:dyDescent="0.2">
      <c r="A38" s="15" t="s">
        <v>67</v>
      </c>
      <c r="B38" s="16" t="s">
        <v>38</v>
      </c>
      <c r="C38" s="7">
        <f>SUM(D38:G38)</f>
        <v>1575.604</v>
      </c>
      <c r="D38" s="9"/>
      <c r="E38" s="9">
        <v>1575.604</v>
      </c>
      <c r="F38" s="9"/>
      <c r="G38" s="9"/>
    </row>
    <row r="39" spans="1:7" ht="38.25" x14ac:dyDescent="0.2">
      <c r="A39" s="15" t="s">
        <v>68</v>
      </c>
      <c r="B39" s="16" t="s">
        <v>69</v>
      </c>
      <c r="C39" s="7">
        <f>SUM(D39:G39)</f>
        <v>13951.944</v>
      </c>
      <c r="D39" s="9"/>
      <c r="E39" s="9">
        <v>13951.944</v>
      </c>
      <c r="F39" s="9"/>
      <c r="G39" s="9"/>
    </row>
    <row r="40" spans="1:7" ht="25.5" x14ac:dyDescent="0.2">
      <c r="A40" s="15" t="s">
        <v>70</v>
      </c>
      <c r="B40" s="16" t="s">
        <v>71</v>
      </c>
      <c r="C40" s="7">
        <f>SUM(D40:G40)</f>
        <v>136.90799999999999</v>
      </c>
      <c r="D40" s="9"/>
      <c r="E40" s="9">
        <v>136.90799999999999</v>
      </c>
      <c r="F40" s="9"/>
      <c r="G40" s="9"/>
    </row>
    <row r="41" spans="1:7" ht="25.5" x14ac:dyDescent="0.2">
      <c r="A41" s="15" t="s">
        <v>72</v>
      </c>
      <c r="B41" s="16" t="s">
        <v>44</v>
      </c>
      <c r="C41" s="7">
        <f>SUM(D41:G41)</f>
        <v>25217.124</v>
      </c>
      <c r="D41" s="9"/>
      <c r="E41" s="9"/>
      <c r="F41" s="9">
        <v>25217.124</v>
      </c>
      <c r="G41" s="9"/>
    </row>
    <row r="42" spans="1:7" x14ac:dyDescent="0.2">
      <c r="A42" s="15" t="s">
        <v>73</v>
      </c>
      <c r="B42" s="16" t="s">
        <v>46</v>
      </c>
      <c r="C42" s="7">
        <f>SUM(D42:G42)</f>
        <v>686.59900000000005</v>
      </c>
      <c r="D42" s="9"/>
      <c r="E42" s="9"/>
      <c r="F42" s="9">
        <v>686.59900000000005</v>
      </c>
      <c r="G42" s="9"/>
    </row>
    <row r="43" spans="1:7" hidden="1" x14ac:dyDescent="0.2">
      <c r="A43" s="14"/>
      <c r="B43" s="13" t="s">
        <v>30</v>
      </c>
      <c r="C43" s="14"/>
      <c r="D43" s="14"/>
      <c r="E43" s="14"/>
      <c r="F43" s="14"/>
      <c r="G43" s="14"/>
    </row>
    <row r="44" spans="1:7" x14ac:dyDescent="0.2">
      <c r="A44" s="5" t="s">
        <v>74</v>
      </c>
      <c r="B44" s="11" t="s">
        <v>75</v>
      </c>
      <c r="C44" s="7">
        <f t="shared" si="0"/>
        <v>42435.116999999998</v>
      </c>
      <c r="D44" s="9"/>
      <c r="E44" s="9"/>
      <c r="F44" s="2">
        <v>354.25299999999999</v>
      </c>
      <c r="G44" s="2">
        <v>42080.864000000001</v>
      </c>
    </row>
    <row r="45" spans="1:7" x14ac:dyDescent="0.2">
      <c r="A45" s="5" t="s">
        <v>76</v>
      </c>
      <c r="B45" s="6" t="s">
        <v>9</v>
      </c>
      <c r="C45" s="7">
        <f t="shared" si="0"/>
        <v>254037.50900000002</v>
      </c>
      <c r="D45" s="9">
        <f>E25+F25</f>
        <v>141564.45600000001</v>
      </c>
      <c r="E45" s="9">
        <f>F26</f>
        <v>38016.497000000003</v>
      </c>
      <c r="F45" s="9">
        <f>G27</f>
        <v>74456.555999999997</v>
      </c>
      <c r="G45" s="9"/>
    </row>
    <row r="46" spans="1:7" x14ac:dyDescent="0.2">
      <c r="A46" s="5" t="s">
        <v>77</v>
      </c>
      <c r="B46" s="6" t="s">
        <v>10</v>
      </c>
      <c r="C46" s="7">
        <f t="shared" si="0"/>
        <v>343.03</v>
      </c>
      <c r="D46" s="9"/>
      <c r="E46" s="9"/>
      <c r="F46" s="2">
        <v>207.73599999999999</v>
      </c>
      <c r="G46" s="2">
        <v>135.29400000000001</v>
      </c>
    </row>
    <row r="47" spans="1:7" x14ac:dyDescent="0.2">
      <c r="A47" s="5" t="s">
        <v>78</v>
      </c>
      <c r="B47" s="6" t="s">
        <v>12</v>
      </c>
      <c r="C47" s="7">
        <f t="shared" si="0"/>
        <v>0</v>
      </c>
      <c r="D47" s="9"/>
      <c r="E47" s="9"/>
      <c r="F47" s="9"/>
      <c r="G47" s="9"/>
    </row>
    <row r="48" spans="1:7" x14ac:dyDescent="0.2">
      <c r="A48" s="5" t="s">
        <v>79</v>
      </c>
      <c r="B48" s="6" t="s">
        <v>80</v>
      </c>
      <c r="C48" s="7">
        <f t="shared" si="0"/>
        <v>24897.409</v>
      </c>
      <c r="D48" s="9">
        <f>D49</f>
        <v>3182.9659999999999</v>
      </c>
      <c r="E48" s="9">
        <f>E49</f>
        <v>2074.9760000000001</v>
      </c>
      <c r="F48" s="9">
        <f>F49</f>
        <v>9706.0280000000002</v>
      </c>
      <c r="G48" s="9">
        <f>G49</f>
        <v>9933.4390000000003</v>
      </c>
    </row>
    <row r="49" spans="1:7" x14ac:dyDescent="0.2">
      <c r="A49" s="5" t="s">
        <v>81</v>
      </c>
      <c r="B49" s="8" t="s">
        <v>82</v>
      </c>
      <c r="C49" s="7">
        <f t="shared" si="0"/>
        <v>24897.409</v>
      </c>
      <c r="D49" s="2">
        <v>3182.9659999999999</v>
      </c>
      <c r="E49" s="2">
        <v>2074.9760000000001</v>
      </c>
      <c r="F49" s="2">
        <v>9706.0280000000002</v>
      </c>
      <c r="G49" s="2">
        <v>9933.4390000000003</v>
      </c>
    </row>
    <row r="50" spans="1:7" ht="24" x14ac:dyDescent="0.2">
      <c r="A50" s="5" t="s">
        <v>83</v>
      </c>
      <c r="B50" s="6" t="s">
        <v>84</v>
      </c>
      <c r="C50" s="7">
        <f t="shared" si="0"/>
        <v>17640.796999999999</v>
      </c>
      <c r="D50" s="9">
        <v>587</v>
      </c>
      <c r="E50" s="9">
        <v>2063.9879999999998</v>
      </c>
      <c r="F50" s="9">
        <v>5539.1030000000001</v>
      </c>
      <c r="G50" s="9">
        <v>9450.7060000000001</v>
      </c>
    </row>
    <row r="51" spans="1:7" x14ac:dyDescent="0.2">
      <c r="A51" s="5" t="s">
        <v>218</v>
      </c>
      <c r="B51" s="8" t="s">
        <v>223</v>
      </c>
      <c r="C51" s="7">
        <v>16.010000000000002</v>
      </c>
      <c r="D51" s="9">
        <v>0.23</v>
      </c>
      <c r="E51" s="9">
        <v>3.762</v>
      </c>
      <c r="F51" s="9">
        <v>4.01</v>
      </c>
      <c r="G51" s="9">
        <v>8.0079999999999991</v>
      </c>
    </row>
    <row r="52" spans="1:7" ht="36" x14ac:dyDescent="0.2">
      <c r="A52" s="5" t="s">
        <v>85</v>
      </c>
      <c r="B52" s="17" t="s">
        <v>86</v>
      </c>
      <c r="C52" s="7">
        <f t="shared" si="0"/>
        <v>7256.612000000001</v>
      </c>
      <c r="D52" s="7">
        <f>D48-D50</f>
        <v>2595.9659999999999</v>
      </c>
      <c r="E52" s="7">
        <f>E48-E50</f>
        <v>10.988000000000284</v>
      </c>
      <c r="F52" s="7">
        <f>F48-F50</f>
        <v>4166.9250000000002</v>
      </c>
      <c r="G52" s="7">
        <f>G48-G50</f>
        <v>482.73300000000017</v>
      </c>
    </row>
    <row r="53" spans="1:7" x14ac:dyDescent="0.2">
      <c r="A53" s="5" t="s">
        <v>87</v>
      </c>
      <c r="B53" s="6" t="s">
        <v>88</v>
      </c>
      <c r="C53" s="7">
        <f t="shared" si="0"/>
        <v>0</v>
      </c>
      <c r="D53" s="7">
        <f>(D8+D24+D29)-(D30+D45+D46+D47+D48)</f>
        <v>0</v>
      </c>
      <c r="E53" s="7">
        <f>(E8+E24+E29)-(E30+E45+E46+E47+E48)</f>
        <v>0</v>
      </c>
      <c r="F53" s="7">
        <f>(F8+F24+F29)-(F30+F45+F46+F47+F48)</f>
        <v>0</v>
      </c>
      <c r="G53" s="7">
        <f>(G8+G24+G29)-(G30+G45+G46+G47+G48)</f>
        <v>0</v>
      </c>
    </row>
    <row r="54" spans="1:7" x14ac:dyDescent="0.2">
      <c r="A54" s="33" t="s">
        <v>89</v>
      </c>
      <c r="B54" s="33"/>
      <c r="C54" s="33"/>
      <c r="D54" s="33"/>
      <c r="E54" s="33"/>
      <c r="F54" s="33"/>
      <c r="G54" s="33"/>
    </row>
    <row r="55" spans="1:7" x14ac:dyDescent="0.2">
      <c r="A55" s="5" t="s">
        <v>90</v>
      </c>
      <c r="B55" s="6" t="s">
        <v>23</v>
      </c>
      <c r="C55" s="7">
        <f t="shared" si="0"/>
        <v>46.338868936795691</v>
      </c>
      <c r="D55" s="7">
        <f>D56+D57+D60+D63</f>
        <v>37.390008574228318</v>
      </c>
      <c r="E55" s="7">
        <f>E56+E57+E60+E63</f>
        <v>4.4988574228319447</v>
      </c>
      <c r="F55" s="7">
        <f>F56+F57+F60+F63</f>
        <v>4.4500029397354242</v>
      </c>
      <c r="G55" s="7">
        <f>G56+G57+G60+G63</f>
        <v>0</v>
      </c>
    </row>
    <row r="56" spans="1:7" x14ac:dyDescent="0.2">
      <c r="A56" s="5" t="s">
        <v>91</v>
      </c>
      <c r="B56" s="8" t="s">
        <v>25</v>
      </c>
      <c r="C56" s="7">
        <f t="shared" si="0"/>
        <v>0</v>
      </c>
      <c r="D56" s="9"/>
      <c r="E56" s="9"/>
      <c r="F56" s="9"/>
      <c r="G56" s="9"/>
    </row>
    <row r="57" spans="1:7" x14ac:dyDescent="0.2">
      <c r="A57" s="5" t="s">
        <v>92</v>
      </c>
      <c r="B57" s="8" t="s">
        <v>27</v>
      </c>
      <c r="C57" s="7">
        <f t="shared" si="0"/>
        <v>0</v>
      </c>
      <c r="D57" s="7">
        <f>SUM(D58:D59)</f>
        <v>0</v>
      </c>
      <c r="E57" s="7">
        <f>SUM(E58:E59)</f>
        <v>0</v>
      </c>
      <c r="F57" s="7">
        <f>SUM(F58:F59)</f>
        <v>0</v>
      </c>
      <c r="G57" s="7">
        <f>SUM(G58:G59)</f>
        <v>0</v>
      </c>
    </row>
    <row r="58" spans="1:7" hidden="1" x14ac:dyDescent="0.2">
      <c r="A58" s="10" t="s">
        <v>93</v>
      </c>
      <c r="B58" s="11"/>
      <c r="C58" s="1"/>
      <c r="D58" s="1"/>
      <c r="E58" s="1"/>
      <c r="F58" s="1"/>
      <c r="G58" s="1"/>
    </row>
    <row r="59" spans="1:7" hidden="1" x14ac:dyDescent="0.2">
      <c r="A59" s="12"/>
      <c r="B59" s="13" t="s">
        <v>30</v>
      </c>
      <c r="C59" s="14"/>
      <c r="D59" s="14"/>
      <c r="E59" s="14"/>
      <c r="F59" s="14"/>
      <c r="G59" s="14"/>
    </row>
    <row r="60" spans="1:7" x14ac:dyDescent="0.2">
      <c r="A60" s="5" t="s">
        <v>94</v>
      </c>
      <c r="B60" s="8" t="s">
        <v>32</v>
      </c>
      <c r="C60" s="7">
        <f t="shared" si="0"/>
        <v>0</v>
      </c>
      <c r="D60" s="7">
        <f>SUM(D61:D62)</f>
        <v>0</v>
      </c>
      <c r="E60" s="7">
        <f>SUM(E61:E62)</f>
        <v>0</v>
      </c>
      <c r="F60" s="7">
        <f>SUM(F61:F62)</f>
        <v>0</v>
      </c>
      <c r="G60" s="7">
        <f>SUM(G61:G62)</f>
        <v>0</v>
      </c>
    </row>
    <row r="61" spans="1:7" hidden="1" x14ac:dyDescent="0.2">
      <c r="A61" s="10" t="s">
        <v>95</v>
      </c>
      <c r="B61" s="11"/>
      <c r="C61" s="1"/>
      <c r="D61" s="1"/>
      <c r="E61" s="1"/>
      <c r="F61" s="1"/>
      <c r="G61" s="1"/>
    </row>
    <row r="62" spans="1:7" hidden="1" x14ac:dyDescent="0.2">
      <c r="A62" s="12"/>
      <c r="B62" s="13" t="s">
        <v>30</v>
      </c>
      <c r="C62" s="14"/>
      <c r="D62" s="14"/>
      <c r="E62" s="14"/>
      <c r="F62" s="14"/>
      <c r="G62" s="14"/>
    </row>
    <row r="63" spans="1:7" x14ac:dyDescent="0.2">
      <c r="A63" s="5" t="s">
        <v>96</v>
      </c>
      <c r="B63" s="8" t="s">
        <v>35</v>
      </c>
      <c r="C63" s="7">
        <f t="shared" si="0"/>
        <v>46.338868936795691</v>
      </c>
      <c r="D63" s="7">
        <f>SUM(D64:D70)</f>
        <v>37.390008574228318</v>
      </c>
      <c r="E63" s="7">
        <f>SUM(E64:E70)</f>
        <v>4.4988574228319447</v>
      </c>
      <c r="F63" s="7">
        <f>SUM(F64:F70)</f>
        <v>4.4500029397354242</v>
      </c>
      <c r="G63" s="7">
        <f>SUM(G64:G70)</f>
        <v>0</v>
      </c>
    </row>
    <row r="64" spans="1:7" hidden="1" x14ac:dyDescent="0.2">
      <c r="A64" s="10" t="s">
        <v>97</v>
      </c>
      <c r="B64" s="11"/>
      <c r="C64" s="1"/>
      <c r="D64" s="1"/>
      <c r="E64" s="1"/>
      <c r="F64" s="1"/>
      <c r="G64" s="1"/>
    </row>
    <row r="65" spans="1:7" ht="38.25" x14ac:dyDescent="0.2">
      <c r="A65" s="15" t="s">
        <v>98</v>
      </c>
      <c r="B65" s="16" t="s">
        <v>38</v>
      </c>
      <c r="C65" s="7">
        <f>SUM(D65:G65)</f>
        <v>36.387618079372857</v>
      </c>
      <c r="D65" s="9">
        <f>D18/4082</f>
        <v>30.101963743263106</v>
      </c>
      <c r="E65" s="9">
        <f>E18/4082</f>
        <v>4.4988574228319447</v>
      </c>
      <c r="F65" s="9">
        <f>F18/4082</f>
        <v>1.786796913277805</v>
      </c>
      <c r="G65" s="9">
        <f>G18/4082</f>
        <v>0</v>
      </c>
    </row>
    <row r="66" spans="1:7" ht="25.5" x14ac:dyDescent="0.2">
      <c r="A66" s="15" t="s">
        <v>99</v>
      </c>
      <c r="B66" s="16" t="s">
        <v>40</v>
      </c>
      <c r="C66" s="7">
        <f>SUM(D66:G66)</f>
        <v>2.4463684468397844</v>
      </c>
      <c r="D66" s="9"/>
      <c r="E66" s="9"/>
      <c r="F66" s="9">
        <f>F19/4082</f>
        <v>2.4463684468397844</v>
      </c>
      <c r="G66" s="9"/>
    </row>
    <row r="67" spans="1:7" ht="38.25" x14ac:dyDescent="0.2">
      <c r="A67" s="15" t="s">
        <v>100</v>
      </c>
      <c r="B67" s="16" t="s">
        <v>42</v>
      </c>
      <c r="C67" s="7">
        <f>SUM(D67:G67)</f>
        <v>0.18964796668299855</v>
      </c>
      <c r="D67" s="9"/>
      <c r="E67" s="9"/>
      <c r="F67" s="9">
        <f>F20/4082</f>
        <v>0.18964796668299855</v>
      </c>
      <c r="G67" s="9"/>
    </row>
    <row r="68" spans="1:7" ht="25.5" x14ac:dyDescent="0.2">
      <c r="A68" s="15" t="s">
        <v>101</v>
      </c>
      <c r="B68" s="16" t="s">
        <v>44</v>
      </c>
      <c r="C68" s="7">
        <f>SUM(D68:G68)</f>
        <v>7.2880448309652133</v>
      </c>
      <c r="D68" s="9">
        <f>D21/4082</f>
        <v>7.2880448309652133</v>
      </c>
      <c r="E68" s="9"/>
      <c r="F68" s="9"/>
      <c r="G68" s="9"/>
    </row>
    <row r="69" spans="1:7" x14ac:dyDescent="0.2">
      <c r="A69" s="15" t="s">
        <v>102</v>
      </c>
      <c r="B69" s="16" t="s">
        <v>46</v>
      </c>
      <c r="C69" s="7">
        <f>SUM(D69:G69)</f>
        <v>2.7189612934835863E-2</v>
      </c>
      <c r="D69" s="9"/>
      <c r="E69" s="9"/>
      <c r="F69" s="9">
        <f>F22/4082</f>
        <v>2.7189612934835863E-2</v>
      </c>
      <c r="G69" s="9"/>
    </row>
    <row r="70" spans="1:7" hidden="1" x14ac:dyDescent="0.2">
      <c r="A70" s="12"/>
      <c r="B70" s="13" t="s">
        <v>30</v>
      </c>
      <c r="C70" s="14"/>
      <c r="D70" s="14"/>
      <c r="E70" s="14"/>
      <c r="F70" s="14"/>
      <c r="G70" s="14"/>
    </row>
    <row r="71" spans="1:7" ht="24" x14ac:dyDescent="0.2">
      <c r="A71" s="5" t="s">
        <v>103</v>
      </c>
      <c r="B71" s="6" t="s">
        <v>7</v>
      </c>
      <c r="C71" s="7">
        <f t="shared" si="0"/>
        <v>62.23358868201862</v>
      </c>
      <c r="D71" s="7">
        <f>D73+D74+D75</f>
        <v>0</v>
      </c>
      <c r="E71" s="7">
        <f>E72+E74+E75</f>
        <v>10.08927045565899</v>
      </c>
      <c r="F71" s="7">
        <f>F72+F73+F75</f>
        <v>33.904103625673692</v>
      </c>
      <c r="G71" s="7">
        <f>G72+G73+G74</f>
        <v>18.240214600685938</v>
      </c>
    </row>
    <row r="72" spans="1:7" x14ac:dyDescent="0.2">
      <c r="A72" s="5" t="s">
        <v>104</v>
      </c>
      <c r="B72" s="8" t="s">
        <v>3</v>
      </c>
      <c r="C72" s="7">
        <f t="shared" si="0"/>
        <v>34.680170504654583</v>
      </c>
      <c r="D72" s="1"/>
      <c r="E72" s="9">
        <f>E25/4082</f>
        <v>10.08927045565899</v>
      </c>
      <c r="F72" s="9">
        <f>F25/4082</f>
        <v>24.590900048995593</v>
      </c>
      <c r="G72" s="9"/>
    </row>
    <row r="73" spans="1:7" x14ac:dyDescent="0.2">
      <c r="A73" s="5" t="s">
        <v>105</v>
      </c>
      <c r="B73" s="8" t="s">
        <v>4</v>
      </c>
      <c r="C73" s="7">
        <f t="shared" si="0"/>
        <v>9.3132035766781005</v>
      </c>
      <c r="D73" s="9"/>
      <c r="E73" s="7"/>
      <c r="F73" s="9">
        <f>F26/4082</f>
        <v>9.3132035766781005</v>
      </c>
      <c r="G73" s="9"/>
    </row>
    <row r="74" spans="1:7" x14ac:dyDescent="0.2">
      <c r="A74" s="5" t="s">
        <v>106</v>
      </c>
      <c r="B74" s="8" t="s">
        <v>5</v>
      </c>
      <c r="C74" s="7">
        <f t="shared" si="0"/>
        <v>18.240214600685938</v>
      </c>
      <c r="D74" s="9"/>
      <c r="E74" s="9"/>
      <c r="F74" s="1"/>
      <c r="G74" s="9">
        <f>G27/4082</f>
        <v>18.240214600685938</v>
      </c>
    </row>
    <row r="75" spans="1:7" x14ac:dyDescent="0.2">
      <c r="A75" s="5" t="s">
        <v>107</v>
      </c>
      <c r="B75" s="8" t="s">
        <v>8</v>
      </c>
      <c r="C75" s="7">
        <f t="shared" si="0"/>
        <v>0</v>
      </c>
      <c r="D75" s="9"/>
      <c r="E75" s="9"/>
      <c r="F75" s="9"/>
      <c r="G75" s="1"/>
    </row>
    <row r="76" spans="1:7" x14ac:dyDescent="0.2">
      <c r="A76" s="5" t="s">
        <v>108</v>
      </c>
      <c r="B76" s="17" t="s">
        <v>11</v>
      </c>
      <c r="C76" s="7">
        <f t="shared" si="0"/>
        <v>0</v>
      </c>
      <c r="D76" s="9"/>
      <c r="E76" s="9"/>
      <c r="F76" s="9"/>
      <c r="G76" s="9"/>
    </row>
    <row r="77" spans="1:7" x14ac:dyDescent="0.2">
      <c r="A77" s="5" t="s">
        <v>109</v>
      </c>
      <c r="B77" s="6" t="s">
        <v>54</v>
      </c>
      <c r="C77" s="7">
        <f t="shared" si="0"/>
        <v>40.155517883390495</v>
      </c>
      <c r="D77" s="7">
        <f>D78+D80+D83+D91</f>
        <v>1.9300815776580107</v>
      </c>
      <c r="E77" s="7">
        <f>E78+E80+E83+E91</f>
        <v>4.7666009309162174</v>
      </c>
      <c r="F77" s="7">
        <f>F78+F80+F83+F91</f>
        <v>17.685238363547281</v>
      </c>
      <c r="G77" s="7">
        <f>G78+G80+G83+G91</f>
        <v>15.773597011268986</v>
      </c>
    </row>
    <row r="78" spans="1:7" ht="24" x14ac:dyDescent="0.2">
      <c r="A78" s="5" t="s">
        <v>110</v>
      </c>
      <c r="B78" s="8" t="s">
        <v>56</v>
      </c>
      <c r="C78" s="7">
        <f t="shared" si="0"/>
        <v>0</v>
      </c>
      <c r="D78" s="9"/>
      <c r="E78" s="9"/>
      <c r="F78" s="9"/>
      <c r="G78" s="9"/>
    </row>
    <row r="79" spans="1:7" ht="24" x14ac:dyDescent="0.2">
      <c r="A79" s="5" t="s">
        <v>111</v>
      </c>
      <c r="B79" s="18" t="s">
        <v>58</v>
      </c>
      <c r="C79" s="7">
        <f t="shared" si="0"/>
        <v>0</v>
      </c>
      <c r="D79" s="9"/>
      <c r="E79" s="9"/>
      <c r="F79" s="9"/>
      <c r="G79" s="9"/>
    </row>
    <row r="80" spans="1:7" x14ac:dyDescent="0.2">
      <c r="A80" s="5" t="s">
        <v>112</v>
      </c>
      <c r="B80" s="8" t="s">
        <v>60</v>
      </c>
      <c r="C80" s="7">
        <f t="shared" si="0"/>
        <v>19.576562469377755</v>
      </c>
      <c r="D80" s="9">
        <f>D81</f>
        <v>1.9300815776580107</v>
      </c>
      <c r="E80" s="9">
        <f>E81</f>
        <v>0.9291545810877021</v>
      </c>
      <c r="F80" s="9">
        <f>F81</f>
        <v>11.252613179813817</v>
      </c>
      <c r="G80" s="9">
        <f>G81</f>
        <v>5.4647131308182262</v>
      </c>
    </row>
    <row r="81" spans="1:7" x14ac:dyDescent="0.2">
      <c r="A81" s="5" t="s">
        <v>113</v>
      </c>
      <c r="B81" s="18" t="s">
        <v>62</v>
      </c>
      <c r="C81" s="7">
        <f t="shared" si="0"/>
        <v>19.576562469377755</v>
      </c>
      <c r="D81" s="9">
        <f>D34/4082</f>
        <v>1.9300815776580107</v>
      </c>
      <c r="E81" s="9">
        <f>E34/4082</f>
        <v>0.9291545810877021</v>
      </c>
      <c r="F81" s="9">
        <f>F34/4082</f>
        <v>11.252613179813817</v>
      </c>
      <c r="G81" s="9">
        <f>G34/4082</f>
        <v>5.4647131308182262</v>
      </c>
    </row>
    <row r="82" spans="1:7" ht="24" x14ac:dyDescent="0.2">
      <c r="A82" s="5" t="s">
        <v>114</v>
      </c>
      <c r="B82" s="19" t="s">
        <v>58</v>
      </c>
      <c r="C82" s="7">
        <f t="shared" si="0"/>
        <v>0</v>
      </c>
      <c r="D82" s="9"/>
      <c r="E82" s="9"/>
      <c r="F82" s="9"/>
      <c r="G82" s="9"/>
    </row>
    <row r="83" spans="1:7" x14ac:dyDescent="0.2">
      <c r="A83" s="5" t="s">
        <v>115</v>
      </c>
      <c r="B83" s="8" t="s">
        <v>65</v>
      </c>
      <c r="C83" s="7">
        <f t="shared" si="0"/>
        <v>10.183287359137676</v>
      </c>
      <c r="D83" s="7">
        <f>SUM(D84:D90)</f>
        <v>0</v>
      </c>
      <c r="E83" s="7">
        <f>SUM(E84:E90)</f>
        <v>3.837446349828515</v>
      </c>
      <c r="F83" s="7">
        <f>SUM(F84:F90)</f>
        <v>6.3458410093091615</v>
      </c>
      <c r="G83" s="7">
        <f>SUM(G84:G90)</f>
        <v>0</v>
      </c>
    </row>
    <row r="84" spans="1:7" hidden="1" x14ac:dyDescent="0.2">
      <c r="A84" s="10" t="s">
        <v>116</v>
      </c>
      <c r="B84" s="11"/>
      <c r="C84" s="1"/>
      <c r="D84" s="1"/>
      <c r="E84" s="1"/>
      <c r="F84" s="1"/>
      <c r="G84" s="1"/>
    </row>
    <row r="85" spans="1:7" ht="38.25" x14ac:dyDescent="0.2">
      <c r="A85" s="15" t="s">
        <v>117</v>
      </c>
      <c r="B85" s="16" t="s">
        <v>38</v>
      </c>
      <c r="C85" s="7">
        <f>SUM(D85:G85)</f>
        <v>0.38598824105830476</v>
      </c>
      <c r="D85" s="9"/>
      <c r="E85" s="9">
        <f>E38/4082</f>
        <v>0.38598824105830476</v>
      </c>
      <c r="F85" s="9"/>
      <c r="G85" s="9"/>
    </row>
    <row r="86" spans="1:7" ht="38.25" x14ac:dyDescent="0.2">
      <c r="A86" s="15" t="s">
        <v>118</v>
      </c>
      <c r="B86" s="16" t="s">
        <v>69</v>
      </c>
      <c r="C86" s="7">
        <f>SUM(D86:G86)</f>
        <v>3.4179186673199409</v>
      </c>
      <c r="D86" s="9"/>
      <c r="E86" s="9">
        <f>E39/4082</f>
        <v>3.4179186673199409</v>
      </c>
      <c r="F86" s="9"/>
      <c r="G86" s="9"/>
    </row>
    <row r="87" spans="1:7" ht="25.5" x14ac:dyDescent="0.2">
      <c r="A87" s="15" t="s">
        <v>119</v>
      </c>
      <c r="B87" s="16" t="s">
        <v>71</v>
      </c>
      <c r="C87" s="7">
        <f>SUM(D87:G87)</f>
        <v>3.3539441450269471E-2</v>
      </c>
      <c r="D87" s="9"/>
      <c r="E87" s="9">
        <f>E40/4082</f>
        <v>3.3539441450269471E-2</v>
      </c>
      <c r="F87" s="9"/>
      <c r="G87" s="9"/>
    </row>
    <row r="88" spans="1:7" ht="25.5" x14ac:dyDescent="0.2">
      <c r="A88" s="15" t="s">
        <v>120</v>
      </c>
      <c r="B88" s="16" t="s">
        <v>44</v>
      </c>
      <c r="C88" s="7">
        <f>SUM(D88:G88)</f>
        <v>6.1776393924546786</v>
      </c>
      <c r="D88" s="9"/>
      <c r="E88" s="9"/>
      <c r="F88" s="9">
        <f>F41/4082</f>
        <v>6.1776393924546786</v>
      </c>
      <c r="G88" s="9"/>
    </row>
    <row r="89" spans="1:7" x14ac:dyDescent="0.2">
      <c r="A89" s="15" t="s">
        <v>121</v>
      </c>
      <c r="B89" s="16" t="s">
        <v>46</v>
      </c>
      <c r="C89" s="7">
        <f>SUM(D89:G89)</f>
        <v>0.16820161685448312</v>
      </c>
      <c r="D89" s="9"/>
      <c r="E89" s="9"/>
      <c r="F89" s="9">
        <f>F42/4082</f>
        <v>0.16820161685448312</v>
      </c>
      <c r="G89" s="9"/>
    </row>
    <row r="90" spans="1:7" hidden="1" x14ac:dyDescent="0.2">
      <c r="A90" s="12"/>
      <c r="B90" s="13" t="s">
        <v>30</v>
      </c>
      <c r="C90" s="14"/>
      <c r="D90" s="14"/>
      <c r="E90" s="14"/>
      <c r="F90" s="14"/>
      <c r="G90" s="14"/>
    </row>
    <row r="91" spans="1:7" x14ac:dyDescent="0.2">
      <c r="A91" s="5" t="s">
        <v>122</v>
      </c>
      <c r="B91" s="11" t="s">
        <v>75</v>
      </c>
      <c r="C91" s="7">
        <f t="shared" si="0"/>
        <v>10.395668054875062</v>
      </c>
      <c r="D91" s="9"/>
      <c r="E91" s="9"/>
      <c r="F91" s="9">
        <f>F44/4082</f>
        <v>8.6784174424301808E-2</v>
      </c>
      <c r="G91" s="9">
        <f>G44/4082</f>
        <v>10.308883880450759</v>
      </c>
    </row>
    <row r="92" spans="1:7" x14ac:dyDescent="0.2">
      <c r="A92" s="5" t="s">
        <v>123</v>
      </c>
      <c r="B92" s="6" t="s">
        <v>9</v>
      </c>
      <c r="C92" s="7">
        <f t="shared" si="0"/>
        <v>62.23358868201862</v>
      </c>
      <c r="D92" s="9">
        <f>D45/4082</f>
        <v>34.680170504654583</v>
      </c>
      <c r="E92" s="9">
        <f>E45/4082</f>
        <v>9.3132035766781005</v>
      </c>
      <c r="F92" s="9">
        <f>F45/4082</f>
        <v>18.240214600685938</v>
      </c>
      <c r="G92" s="9"/>
    </row>
    <row r="93" spans="1:7" x14ac:dyDescent="0.2">
      <c r="A93" s="5" t="s">
        <v>124</v>
      </c>
      <c r="B93" s="6" t="s">
        <v>10</v>
      </c>
      <c r="C93" s="7">
        <f t="shared" si="0"/>
        <v>8.4034786869181768E-2</v>
      </c>
      <c r="D93" s="9"/>
      <c r="E93" s="9"/>
      <c r="F93" s="9">
        <f>F46/4082</f>
        <v>5.0890739833414987E-2</v>
      </c>
      <c r="G93" s="9">
        <f>G46/4082</f>
        <v>3.3144047035766781E-2</v>
      </c>
    </row>
    <row r="94" spans="1:7" x14ac:dyDescent="0.2">
      <c r="A94" s="5" t="s">
        <v>125</v>
      </c>
      <c r="B94" s="6" t="s">
        <v>12</v>
      </c>
      <c r="C94" s="7">
        <f t="shared" si="0"/>
        <v>0</v>
      </c>
      <c r="D94" s="9"/>
      <c r="E94" s="9"/>
      <c r="F94" s="9"/>
      <c r="G94" s="9"/>
    </row>
    <row r="95" spans="1:7" x14ac:dyDescent="0.2">
      <c r="A95" s="5" t="s">
        <v>126</v>
      </c>
      <c r="B95" s="6" t="s">
        <v>80</v>
      </c>
      <c r="C95" s="7">
        <f t="shared" si="0"/>
        <v>6.0993162665360128</v>
      </c>
      <c r="D95" s="9">
        <f t="shared" ref="D95:G97" si="1">D48/4082</f>
        <v>0.7797564919157276</v>
      </c>
      <c r="E95" s="9">
        <f t="shared" si="1"/>
        <v>0.50832337089661939</v>
      </c>
      <c r="F95" s="9">
        <f t="shared" si="1"/>
        <v>2.3777628613424793</v>
      </c>
      <c r="G95" s="9">
        <f t="shared" si="1"/>
        <v>2.433473542381186</v>
      </c>
    </row>
    <row r="96" spans="1:7" x14ac:dyDescent="0.2">
      <c r="A96" s="5" t="s">
        <v>127</v>
      </c>
      <c r="B96" s="8" t="s">
        <v>128</v>
      </c>
      <c r="C96" s="7">
        <f t="shared" si="0"/>
        <v>6.0993162665360128</v>
      </c>
      <c r="D96" s="9">
        <f t="shared" si="1"/>
        <v>0.7797564919157276</v>
      </c>
      <c r="E96" s="9">
        <f t="shared" si="1"/>
        <v>0.50832337089661939</v>
      </c>
      <c r="F96" s="9">
        <f t="shared" si="1"/>
        <v>2.3777628613424793</v>
      </c>
      <c r="G96" s="9">
        <f t="shared" si="1"/>
        <v>2.433473542381186</v>
      </c>
    </row>
    <row r="97" spans="1:7" ht="24" x14ac:dyDescent="0.2">
      <c r="A97" s="5" t="s">
        <v>129</v>
      </c>
      <c r="B97" s="6" t="s">
        <v>84</v>
      </c>
      <c r="C97" s="7">
        <f t="shared" si="0"/>
        <v>4.3216063204311617</v>
      </c>
      <c r="D97" s="9">
        <f t="shared" si="1"/>
        <v>0.14380205781479666</v>
      </c>
      <c r="E97" s="9">
        <f t="shared" si="1"/>
        <v>0.50563155316021557</v>
      </c>
      <c r="F97" s="9">
        <f t="shared" si="1"/>
        <v>1.3569581087702107</v>
      </c>
      <c r="G97" s="9">
        <f t="shared" si="1"/>
        <v>2.3152146006859384</v>
      </c>
    </row>
    <row r="98" spans="1:7" ht="36" x14ac:dyDescent="0.2">
      <c r="A98" s="5" t="s">
        <v>130</v>
      </c>
      <c r="B98" s="17" t="s">
        <v>86</v>
      </c>
      <c r="C98" s="7">
        <f t="shared" si="0"/>
        <v>1.7777099461048507</v>
      </c>
      <c r="D98" s="7">
        <f>D95-D97</f>
        <v>0.63595443410093089</v>
      </c>
      <c r="E98" s="7">
        <f>E95-E97</f>
        <v>2.6918177364038121E-3</v>
      </c>
      <c r="F98" s="7">
        <f>F95-F97</f>
        <v>1.0208047525722685</v>
      </c>
      <c r="G98" s="7">
        <f>G95-G97</f>
        <v>0.11825894169524753</v>
      </c>
    </row>
    <row r="99" spans="1:7" x14ac:dyDescent="0.2">
      <c r="A99" s="5" t="s">
        <v>131</v>
      </c>
      <c r="B99" s="6" t="s">
        <v>88</v>
      </c>
      <c r="C99" s="7">
        <f t="shared" si="0"/>
        <v>0</v>
      </c>
      <c r="D99" s="7">
        <f>(D55+D71+D76)-(D77+D92+D93+D94+D95)</f>
        <v>0</v>
      </c>
      <c r="E99" s="7">
        <f>(E55+E71+E76)-(E77+E92+E93+E94+E95)</f>
        <v>0</v>
      </c>
      <c r="F99" s="7">
        <f>(F55+F71+F76)-(F77+F92+F93+F94+F95)</f>
        <v>0</v>
      </c>
      <c r="G99" s="7">
        <f>(G55+G71+G76)-(G77+G92+G93+G94+G95)</f>
        <v>0</v>
      </c>
    </row>
    <row r="100" spans="1:7" x14ac:dyDescent="0.2">
      <c r="A100" s="33" t="s">
        <v>132</v>
      </c>
      <c r="B100" s="33"/>
      <c r="C100" s="33"/>
      <c r="D100" s="33"/>
      <c r="E100" s="33"/>
      <c r="F100" s="33"/>
      <c r="G100" s="33"/>
    </row>
    <row r="101" spans="1:7" x14ac:dyDescent="0.2">
      <c r="A101" s="5" t="s">
        <v>133</v>
      </c>
      <c r="B101" s="6" t="s">
        <v>13</v>
      </c>
      <c r="C101" s="7">
        <f t="shared" si="0"/>
        <v>39.861000000000004</v>
      </c>
      <c r="D101" s="2">
        <v>1.919</v>
      </c>
      <c r="E101" s="2">
        <v>4.93</v>
      </c>
      <c r="F101" s="2">
        <v>17.195</v>
      </c>
      <c r="G101" s="2">
        <v>15.817</v>
      </c>
    </row>
    <row r="102" spans="1:7" x14ac:dyDescent="0.2">
      <c r="A102" s="5" t="s">
        <v>134</v>
      </c>
      <c r="B102" s="6" t="s">
        <v>14</v>
      </c>
      <c r="C102" s="7">
        <f t="shared" si="0"/>
        <v>49.186999999999998</v>
      </c>
      <c r="D102" s="2">
        <v>5.3</v>
      </c>
      <c r="E102" s="2">
        <v>5.83</v>
      </c>
      <c r="F102" s="2">
        <v>19.23</v>
      </c>
      <c r="G102" s="2">
        <v>18.827000000000002</v>
      </c>
    </row>
    <row r="103" spans="1:7" x14ac:dyDescent="0.2">
      <c r="A103" s="5" t="s">
        <v>135</v>
      </c>
      <c r="B103" s="6" t="s">
        <v>15</v>
      </c>
      <c r="C103" s="7">
        <f t="shared" si="0"/>
        <v>9.3260000000000023</v>
      </c>
      <c r="D103" s="2">
        <f>D102-D101</f>
        <v>3.3809999999999998</v>
      </c>
      <c r="E103" s="2">
        <f>E102-E101</f>
        <v>0.90000000000000036</v>
      </c>
      <c r="F103" s="2">
        <f>F102-F101</f>
        <v>2.0350000000000001</v>
      </c>
      <c r="G103" s="2">
        <f>G102-G101</f>
        <v>3.0100000000000016</v>
      </c>
    </row>
    <row r="104" spans="1:7" x14ac:dyDescent="0.2">
      <c r="A104" s="33" t="s">
        <v>136</v>
      </c>
      <c r="B104" s="33"/>
      <c r="C104" s="33"/>
      <c r="D104" s="33"/>
      <c r="E104" s="33"/>
      <c r="F104" s="33"/>
      <c r="G104" s="33"/>
    </row>
    <row r="105" spans="1:7" x14ac:dyDescent="0.2">
      <c r="A105" s="5" t="s">
        <v>137</v>
      </c>
      <c r="B105" s="6" t="s">
        <v>138</v>
      </c>
      <c r="C105" s="7">
        <f t="shared" si="0"/>
        <v>0</v>
      </c>
      <c r="D105" s="7">
        <f>SUM(D106:D107)</f>
        <v>0</v>
      </c>
      <c r="E105" s="7">
        <f>SUM(E106:E107)</f>
        <v>0</v>
      </c>
      <c r="F105" s="7">
        <f>SUM(F106:F107)</f>
        <v>0</v>
      </c>
      <c r="G105" s="7">
        <f>SUM(G106:G107)</f>
        <v>0</v>
      </c>
    </row>
    <row r="106" spans="1:7" x14ac:dyDescent="0.2">
      <c r="A106" s="20" t="s">
        <v>139</v>
      </c>
      <c r="B106" s="8" t="s">
        <v>16</v>
      </c>
      <c r="C106" s="7">
        <f t="shared" si="0"/>
        <v>0</v>
      </c>
      <c r="D106" s="21"/>
      <c r="E106" s="21"/>
      <c r="F106" s="21"/>
      <c r="G106" s="21"/>
    </row>
    <row r="107" spans="1:7" x14ac:dyDescent="0.2">
      <c r="A107" s="20" t="s">
        <v>140</v>
      </c>
      <c r="B107" s="8" t="s">
        <v>141</v>
      </c>
      <c r="C107" s="7">
        <f t="shared" si="0"/>
        <v>0</v>
      </c>
      <c r="D107" s="22">
        <f>D110</f>
        <v>0</v>
      </c>
      <c r="E107" s="22">
        <f>E110</f>
        <v>0</v>
      </c>
      <c r="F107" s="22">
        <f>F110</f>
        <v>0</v>
      </c>
      <c r="G107" s="22">
        <f>G110</f>
        <v>0</v>
      </c>
    </row>
    <row r="108" spans="1:7" x14ac:dyDescent="0.2">
      <c r="A108" s="20" t="s">
        <v>142</v>
      </c>
      <c r="B108" s="18" t="s">
        <v>143</v>
      </c>
      <c r="C108" s="7">
        <f t="shared" si="0"/>
        <v>0</v>
      </c>
      <c r="D108" s="21"/>
      <c r="E108" s="21"/>
      <c r="F108" s="21"/>
      <c r="G108" s="21"/>
    </row>
    <row r="109" spans="1:7" x14ac:dyDescent="0.2">
      <c r="A109" s="20" t="s">
        <v>144</v>
      </c>
      <c r="B109" s="19" t="s">
        <v>145</v>
      </c>
      <c r="C109" s="7">
        <f t="shared" si="0"/>
        <v>0</v>
      </c>
      <c r="D109" s="21"/>
      <c r="E109" s="21"/>
      <c r="F109" s="21"/>
      <c r="G109" s="21"/>
    </row>
    <row r="110" spans="1:7" x14ac:dyDescent="0.2">
      <c r="A110" s="20" t="s">
        <v>146</v>
      </c>
      <c r="B110" s="18" t="s">
        <v>147</v>
      </c>
      <c r="C110" s="7">
        <f t="shared" si="0"/>
        <v>0</v>
      </c>
      <c r="D110" s="21"/>
      <c r="E110" s="21"/>
      <c r="F110" s="21"/>
      <c r="G110" s="21"/>
    </row>
    <row r="111" spans="1:7" x14ac:dyDescent="0.2">
      <c r="A111" s="20" t="s">
        <v>148</v>
      </c>
      <c r="B111" s="6" t="s">
        <v>149</v>
      </c>
      <c r="C111" s="7">
        <f t="shared" si="0"/>
        <v>0</v>
      </c>
      <c r="D111" s="22">
        <f>D112+D128</f>
        <v>0</v>
      </c>
      <c r="E111" s="22">
        <f>E112+E128</f>
        <v>0</v>
      </c>
      <c r="F111" s="22">
        <f>F112+F128</f>
        <v>0</v>
      </c>
      <c r="G111" s="22">
        <f>G112+G128</f>
        <v>0</v>
      </c>
    </row>
    <row r="112" spans="1:7" x14ac:dyDescent="0.2">
      <c r="A112" s="20" t="s">
        <v>150</v>
      </c>
      <c r="B112" s="8" t="s">
        <v>151</v>
      </c>
      <c r="C112" s="7">
        <f t="shared" si="0"/>
        <v>0</v>
      </c>
      <c r="D112" s="22">
        <f>D113+D114</f>
        <v>0</v>
      </c>
      <c r="E112" s="22">
        <f>E113+E114</f>
        <v>0</v>
      </c>
      <c r="F112" s="22">
        <f>F113+F114</f>
        <v>0</v>
      </c>
      <c r="G112" s="22">
        <f>G113+G114</f>
        <v>0</v>
      </c>
    </row>
    <row r="113" spans="1:7" x14ac:dyDescent="0.2">
      <c r="A113" s="20" t="s">
        <v>152</v>
      </c>
      <c r="B113" s="18" t="s">
        <v>153</v>
      </c>
      <c r="C113" s="7">
        <f t="shared" si="0"/>
        <v>0</v>
      </c>
      <c r="D113" s="21"/>
      <c r="E113" s="21"/>
      <c r="F113" s="21"/>
      <c r="G113" s="21"/>
    </row>
    <row r="114" spans="1:7" x14ac:dyDescent="0.2">
      <c r="A114" s="20" t="s">
        <v>154</v>
      </c>
      <c r="B114" s="18" t="s">
        <v>155</v>
      </c>
      <c r="C114" s="7">
        <f t="shared" si="0"/>
        <v>0</v>
      </c>
      <c r="D114" s="22">
        <f>D115+D118+D121+D124+D125+D126+D127</f>
        <v>0</v>
      </c>
      <c r="E114" s="22">
        <f>E115+E118+E121+E124+E125+E126+E127</f>
        <v>0</v>
      </c>
      <c r="F114" s="22">
        <f>F115+F118+F121+F124+F125+F126+F127</f>
        <v>0</v>
      </c>
      <c r="G114" s="22">
        <f>G115+G118+G121+G124+G125+G126+G127</f>
        <v>0</v>
      </c>
    </row>
    <row r="115" spans="1:7" ht="60" x14ac:dyDescent="0.2">
      <c r="A115" s="20" t="s">
        <v>156</v>
      </c>
      <c r="B115" s="19" t="s">
        <v>157</v>
      </c>
      <c r="C115" s="7">
        <f t="shared" si="0"/>
        <v>0</v>
      </c>
      <c r="D115" s="23">
        <f>D116+D117</f>
        <v>0</v>
      </c>
      <c r="E115" s="23">
        <f>E116+E117</f>
        <v>0</v>
      </c>
      <c r="F115" s="23">
        <f>F116+F117</f>
        <v>0</v>
      </c>
      <c r="G115" s="23">
        <f>G116+G117</f>
        <v>0</v>
      </c>
    </row>
    <row r="116" spans="1:7" x14ac:dyDescent="0.2">
      <c r="A116" s="20" t="s">
        <v>158</v>
      </c>
      <c r="B116" s="24" t="s">
        <v>159</v>
      </c>
      <c r="C116" s="7">
        <f t="shared" si="0"/>
        <v>0</v>
      </c>
      <c r="D116" s="21"/>
      <c r="E116" s="21"/>
      <c r="F116" s="21"/>
      <c r="G116" s="21"/>
    </row>
    <row r="117" spans="1:7" x14ac:dyDescent="0.2">
      <c r="A117" s="20" t="s">
        <v>160</v>
      </c>
      <c r="B117" s="24" t="s">
        <v>161</v>
      </c>
      <c r="C117" s="7">
        <f t="shared" si="0"/>
        <v>0</v>
      </c>
      <c r="D117" s="21"/>
      <c r="E117" s="21"/>
      <c r="F117" s="21"/>
      <c r="G117" s="21"/>
    </row>
    <row r="118" spans="1:7" ht="60" x14ac:dyDescent="0.2">
      <c r="A118" s="20" t="s">
        <v>162</v>
      </c>
      <c r="B118" s="19" t="s">
        <v>163</v>
      </c>
      <c r="C118" s="7">
        <f t="shared" si="0"/>
        <v>0</v>
      </c>
      <c r="D118" s="23">
        <f>D119+D120</f>
        <v>0</v>
      </c>
      <c r="E118" s="23">
        <f>E119+E120</f>
        <v>0</v>
      </c>
      <c r="F118" s="23">
        <f>F119+F120</f>
        <v>0</v>
      </c>
      <c r="G118" s="23">
        <f>G119+G120</f>
        <v>0</v>
      </c>
    </row>
    <row r="119" spans="1:7" x14ac:dyDescent="0.2">
      <c r="A119" s="20" t="s">
        <v>164</v>
      </c>
      <c r="B119" s="24" t="s">
        <v>159</v>
      </c>
      <c r="C119" s="7">
        <f t="shared" si="0"/>
        <v>0</v>
      </c>
      <c r="D119" s="21"/>
      <c r="E119" s="21"/>
      <c r="F119" s="21"/>
      <c r="G119" s="21"/>
    </row>
    <row r="120" spans="1:7" x14ac:dyDescent="0.2">
      <c r="A120" s="20" t="s">
        <v>165</v>
      </c>
      <c r="B120" s="24" t="s">
        <v>161</v>
      </c>
      <c r="C120" s="7">
        <f t="shared" si="0"/>
        <v>0</v>
      </c>
      <c r="D120" s="21"/>
      <c r="E120" s="21"/>
      <c r="F120" s="21"/>
      <c r="G120" s="21"/>
    </row>
    <row r="121" spans="1:7" ht="24" x14ac:dyDescent="0.2">
      <c r="A121" s="20" t="s">
        <v>166</v>
      </c>
      <c r="B121" s="19" t="s">
        <v>167</v>
      </c>
      <c r="C121" s="7">
        <f t="shared" si="0"/>
        <v>0</v>
      </c>
      <c r="D121" s="23">
        <f>D122+D123</f>
        <v>0</v>
      </c>
      <c r="E121" s="23">
        <f>E122+E123</f>
        <v>0</v>
      </c>
      <c r="F121" s="23">
        <f>F122+F123</f>
        <v>0</v>
      </c>
      <c r="G121" s="23">
        <f>G122+G123</f>
        <v>0</v>
      </c>
    </row>
    <row r="122" spans="1:7" x14ac:dyDescent="0.2">
      <c r="A122" s="20" t="s">
        <v>168</v>
      </c>
      <c r="B122" s="24" t="s">
        <v>159</v>
      </c>
      <c r="C122" s="7">
        <f t="shared" si="0"/>
        <v>0</v>
      </c>
      <c r="D122" s="21"/>
      <c r="E122" s="21"/>
      <c r="F122" s="21"/>
      <c r="G122" s="21"/>
    </row>
    <row r="123" spans="1:7" x14ac:dyDescent="0.2">
      <c r="A123" s="20" t="s">
        <v>169</v>
      </c>
      <c r="B123" s="24" t="s">
        <v>161</v>
      </c>
      <c r="C123" s="7">
        <f t="shared" si="0"/>
        <v>0</v>
      </c>
      <c r="D123" s="21"/>
      <c r="E123" s="21"/>
      <c r="F123" s="21"/>
      <c r="G123" s="21"/>
    </row>
    <row r="124" spans="1:7" ht="24" x14ac:dyDescent="0.2">
      <c r="A124" s="20" t="s">
        <v>170</v>
      </c>
      <c r="B124" s="19" t="s">
        <v>171</v>
      </c>
      <c r="C124" s="7">
        <f t="shared" si="0"/>
        <v>0</v>
      </c>
      <c r="D124" s="21"/>
      <c r="E124" s="21"/>
      <c r="F124" s="21"/>
      <c r="G124" s="21"/>
    </row>
    <row r="125" spans="1:7" x14ac:dyDescent="0.2">
      <c r="A125" s="20" t="s">
        <v>172</v>
      </c>
      <c r="B125" s="19" t="s">
        <v>173</v>
      </c>
      <c r="C125" s="7">
        <f t="shared" si="0"/>
        <v>0</v>
      </c>
      <c r="D125" s="21"/>
      <c r="E125" s="21"/>
      <c r="F125" s="21"/>
      <c r="G125" s="21"/>
    </row>
    <row r="126" spans="1:7" ht="60" x14ac:dyDescent="0.2">
      <c r="A126" s="20" t="s">
        <v>174</v>
      </c>
      <c r="B126" s="19" t="s">
        <v>175</v>
      </c>
      <c r="C126" s="7">
        <f t="shared" si="0"/>
        <v>0</v>
      </c>
      <c r="D126" s="21"/>
      <c r="E126" s="21"/>
      <c r="F126" s="21"/>
      <c r="G126" s="21"/>
    </row>
    <row r="127" spans="1:7" ht="36" x14ac:dyDescent="0.2">
      <c r="A127" s="20" t="s">
        <v>176</v>
      </c>
      <c r="B127" s="19" t="s">
        <v>177</v>
      </c>
      <c r="C127" s="7">
        <f t="shared" si="0"/>
        <v>0</v>
      </c>
      <c r="D127" s="21"/>
      <c r="E127" s="21"/>
      <c r="F127" s="21"/>
      <c r="G127" s="21"/>
    </row>
    <row r="128" spans="1:7" x14ac:dyDescent="0.2">
      <c r="A128" s="20" t="s">
        <v>178</v>
      </c>
      <c r="B128" s="8" t="s">
        <v>179</v>
      </c>
      <c r="C128" s="7">
        <f t="shared" si="0"/>
        <v>0</v>
      </c>
      <c r="D128" s="22">
        <f>D131</f>
        <v>0</v>
      </c>
      <c r="E128" s="22">
        <f>E131</f>
        <v>0</v>
      </c>
      <c r="F128" s="22">
        <f>F131</f>
        <v>0</v>
      </c>
      <c r="G128" s="22">
        <f>G131</f>
        <v>0</v>
      </c>
    </row>
    <row r="129" spans="1:7" x14ac:dyDescent="0.2">
      <c r="A129" s="20" t="s">
        <v>180</v>
      </c>
      <c r="B129" s="18" t="s">
        <v>143</v>
      </c>
      <c r="C129" s="7">
        <f t="shared" si="0"/>
        <v>0</v>
      </c>
      <c r="D129" s="21"/>
      <c r="E129" s="21"/>
      <c r="F129" s="21"/>
      <c r="G129" s="21"/>
    </row>
    <row r="130" spans="1:7" x14ac:dyDescent="0.2">
      <c r="A130" s="20" t="s">
        <v>181</v>
      </c>
      <c r="B130" s="19" t="s">
        <v>182</v>
      </c>
      <c r="C130" s="7">
        <f t="shared" si="0"/>
        <v>0</v>
      </c>
      <c r="D130" s="21"/>
      <c r="E130" s="21"/>
      <c r="F130" s="21"/>
      <c r="G130" s="21"/>
    </row>
    <row r="131" spans="1:7" x14ac:dyDescent="0.2">
      <c r="A131" s="20" t="s">
        <v>183</v>
      </c>
      <c r="B131" s="18" t="s">
        <v>147</v>
      </c>
      <c r="C131" s="7">
        <f t="shared" si="0"/>
        <v>0</v>
      </c>
      <c r="D131" s="21"/>
      <c r="E131" s="21"/>
      <c r="F131" s="21"/>
      <c r="G131" s="21"/>
    </row>
    <row r="132" spans="1:7" ht="24" x14ac:dyDescent="0.2">
      <c r="A132" s="20" t="s">
        <v>184</v>
      </c>
      <c r="B132" s="17" t="s">
        <v>185</v>
      </c>
      <c r="C132" s="7">
        <f t="shared" si="0"/>
        <v>343.03</v>
      </c>
      <c r="D132" s="22">
        <f>SUM(D133:D134)</f>
        <v>0</v>
      </c>
      <c r="E132" s="22">
        <f>SUM(E133:E134)</f>
        <v>0</v>
      </c>
      <c r="F132" s="22">
        <f>SUM(F133:F134)</f>
        <v>207.73599999999999</v>
      </c>
      <c r="G132" s="22">
        <f>SUM(G133:G134)</f>
        <v>135.29400000000001</v>
      </c>
    </row>
    <row r="133" spans="1:7" x14ac:dyDescent="0.2">
      <c r="A133" s="20" t="s">
        <v>186</v>
      </c>
      <c r="B133" s="8" t="s">
        <v>16</v>
      </c>
      <c r="C133" s="7">
        <f t="shared" si="0"/>
        <v>343.03</v>
      </c>
      <c r="D133" s="21"/>
      <c r="E133" s="21"/>
      <c r="F133" s="21">
        <f>F46</f>
        <v>207.73599999999999</v>
      </c>
      <c r="G133" s="21">
        <f>G46</f>
        <v>135.29400000000001</v>
      </c>
    </row>
    <row r="134" spans="1:7" x14ac:dyDescent="0.2">
      <c r="A134" s="20" t="s">
        <v>187</v>
      </c>
      <c r="B134" s="8" t="s">
        <v>141</v>
      </c>
      <c r="C134" s="7">
        <f t="shared" si="0"/>
        <v>0</v>
      </c>
      <c r="D134" s="22">
        <f>D136</f>
        <v>0</v>
      </c>
      <c r="E134" s="22">
        <f>E136</f>
        <v>0</v>
      </c>
      <c r="F134" s="22">
        <f>F136</f>
        <v>0</v>
      </c>
      <c r="G134" s="22">
        <f>G136</f>
        <v>0</v>
      </c>
    </row>
    <row r="135" spans="1:7" x14ac:dyDescent="0.2">
      <c r="A135" s="20" t="s">
        <v>188</v>
      </c>
      <c r="B135" s="18" t="s">
        <v>189</v>
      </c>
      <c r="C135" s="7">
        <f t="shared" si="0"/>
        <v>0</v>
      </c>
      <c r="D135" s="21"/>
      <c r="E135" s="21"/>
      <c r="F135" s="21"/>
      <c r="G135" s="21"/>
    </row>
    <row r="136" spans="1:7" x14ac:dyDescent="0.2">
      <c r="A136" s="20" t="s">
        <v>190</v>
      </c>
      <c r="B136" s="18" t="s">
        <v>147</v>
      </c>
      <c r="C136" s="7">
        <f t="shared" si="0"/>
        <v>0</v>
      </c>
      <c r="D136" s="21"/>
      <c r="E136" s="21"/>
      <c r="F136" s="21"/>
      <c r="G136" s="21"/>
    </row>
    <row r="137" spans="1:7" x14ac:dyDescent="0.2">
      <c r="A137" s="33" t="s">
        <v>191</v>
      </c>
      <c r="B137" s="33"/>
      <c r="C137" s="33"/>
      <c r="D137" s="33"/>
      <c r="E137" s="33"/>
      <c r="F137" s="33"/>
      <c r="G137" s="33"/>
    </row>
    <row r="138" spans="1:7" ht="24" x14ac:dyDescent="0.2">
      <c r="A138" s="20" t="s">
        <v>192</v>
      </c>
      <c r="B138" s="6" t="s">
        <v>193</v>
      </c>
      <c r="C138" s="7">
        <f t="shared" si="0"/>
        <v>0</v>
      </c>
      <c r="D138" s="22">
        <f>SUM( D139:D140)</f>
        <v>0</v>
      </c>
      <c r="E138" s="22">
        <f>SUM( E139:E140)</f>
        <v>0</v>
      </c>
      <c r="F138" s="22">
        <f>SUM( F139:F140)</f>
        <v>0</v>
      </c>
      <c r="G138" s="22">
        <f>SUM( G139:G140)</f>
        <v>0</v>
      </c>
    </row>
    <row r="139" spans="1:7" x14ac:dyDescent="0.2">
      <c r="A139" s="20" t="s">
        <v>194</v>
      </c>
      <c r="B139" s="8" t="s">
        <v>16</v>
      </c>
      <c r="C139" s="7">
        <f t="shared" si="0"/>
        <v>0</v>
      </c>
      <c r="D139" s="21"/>
      <c r="E139" s="21"/>
      <c r="F139" s="21"/>
      <c r="G139" s="21"/>
    </row>
    <row r="140" spans="1:7" x14ac:dyDescent="0.2">
      <c r="A140" s="20" t="s">
        <v>195</v>
      </c>
      <c r="B140" s="8" t="s">
        <v>141</v>
      </c>
      <c r="C140" s="7">
        <f t="shared" si="0"/>
        <v>0</v>
      </c>
      <c r="D140" s="22">
        <f>D141+D143</f>
        <v>0</v>
      </c>
      <c r="E140" s="22">
        <f>E141+E143</f>
        <v>0</v>
      </c>
      <c r="F140" s="22">
        <f>F141+F143</f>
        <v>0</v>
      </c>
      <c r="G140" s="22">
        <f>G141+G143</f>
        <v>0</v>
      </c>
    </row>
    <row r="141" spans="1:7" x14ac:dyDescent="0.2">
      <c r="A141" s="20" t="s">
        <v>196</v>
      </c>
      <c r="B141" s="18" t="s">
        <v>197</v>
      </c>
      <c r="C141" s="7">
        <f t="shared" si="0"/>
        <v>0</v>
      </c>
      <c r="D141" s="21"/>
      <c r="E141" s="21"/>
      <c r="F141" s="21"/>
      <c r="G141" s="21"/>
    </row>
    <row r="142" spans="1:7" x14ac:dyDescent="0.2">
      <c r="A142" s="20" t="s">
        <v>198</v>
      </c>
      <c r="B142" s="19" t="s">
        <v>199</v>
      </c>
      <c r="C142" s="7">
        <f t="shared" si="0"/>
        <v>0</v>
      </c>
      <c r="D142" s="21"/>
      <c r="E142" s="21"/>
      <c r="F142" s="21"/>
      <c r="G142" s="21"/>
    </row>
    <row r="143" spans="1:7" x14ac:dyDescent="0.2">
      <c r="A143" s="20" t="s">
        <v>200</v>
      </c>
      <c r="B143" s="18" t="s">
        <v>18</v>
      </c>
      <c r="C143" s="7">
        <f t="shared" si="0"/>
        <v>0</v>
      </c>
      <c r="D143" s="21"/>
      <c r="E143" s="21"/>
      <c r="F143" s="21"/>
      <c r="G143" s="21"/>
    </row>
    <row r="144" spans="1:7" x14ac:dyDescent="0.2">
      <c r="A144" s="20" t="s">
        <v>29</v>
      </c>
      <c r="B144" s="6" t="s">
        <v>201</v>
      </c>
      <c r="C144" s="7">
        <f t="shared" si="0"/>
        <v>0</v>
      </c>
      <c r="D144" s="23">
        <f>SUM( D145+D150)</f>
        <v>0</v>
      </c>
      <c r="E144" s="23">
        <f>SUM( E145+E150)</f>
        <v>0</v>
      </c>
      <c r="F144" s="23">
        <f>SUM( F145+F150)</f>
        <v>0</v>
      </c>
      <c r="G144" s="23">
        <f>SUM( G145+G150)</f>
        <v>0</v>
      </c>
    </row>
    <row r="145" spans="1:7" x14ac:dyDescent="0.2">
      <c r="A145" s="20" t="s">
        <v>202</v>
      </c>
      <c r="B145" s="8" t="s">
        <v>16</v>
      </c>
      <c r="C145" s="7">
        <f t="shared" ref="C145:C158" si="2">SUM(D145:G145)</f>
        <v>0</v>
      </c>
      <c r="D145" s="23">
        <f>SUM( D146:D147)</f>
        <v>0</v>
      </c>
      <c r="E145" s="23">
        <f>SUM( E146:E147)</f>
        <v>0</v>
      </c>
      <c r="F145" s="23">
        <f>SUM( F146:F147)</f>
        <v>0</v>
      </c>
      <c r="G145" s="23">
        <f>SUM( G146:G147)</f>
        <v>0</v>
      </c>
    </row>
    <row r="146" spans="1:7" x14ac:dyDescent="0.2">
      <c r="A146" s="20" t="s">
        <v>203</v>
      </c>
      <c r="B146" s="18" t="s">
        <v>153</v>
      </c>
      <c r="C146" s="7">
        <f t="shared" si="2"/>
        <v>0</v>
      </c>
      <c r="D146" s="25"/>
      <c r="E146" s="25"/>
      <c r="F146" s="25"/>
      <c r="G146" s="25"/>
    </row>
    <row r="147" spans="1:7" x14ac:dyDescent="0.2">
      <c r="A147" s="20" t="s">
        <v>204</v>
      </c>
      <c r="B147" s="18" t="s">
        <v>155</v>
      </c>
      <c r="C147" s="7">
        <f t="shared" si="2"/>
        <v>0</v>
      </c>
      <c r="D147" s="23">
        <f>D148+D149</f>
        <v>0</v>
      </c>
      <c r="E147" s="23">
        <f>E148+E149</f>
        <v>0</v>
      </c>
      <c r="F147" s="23">
        <f>F148+F149</f>
        <v>0</v>
      </c>
      <c r="G147" s="23">
        <f>G148+G149</f>
        <v>0</v>
      </c>
    </row>
    <row r="148" spans="1:7" x14ac:dyDescent="0.2">
      <c r="A148" s="20" t="s">
        <v>205</v>
      </c>
      <c r="B148" s="19" t="s">
        <v>159</v>
      </c>
      <c r="C148" s="7">
        <f t="shared" si="2"/>
        <v>0</v>
      </c>
      <c r="D148" s="25"/>
      <c r="E148" s="25"/>
      <c r="F148" s="25"/>
      <c r="G148" s="25"/>
    </row>
    <row r="149" spans="1:7" x14ac:dyDescent="0.2">
      <c r="A149" s="20" t="s">
        <v>206</v>
      </c>
      <c r="B149" s="19" t="s">
        <v>207</v>
      </c>
      <c r="C149" s="7">
        <f t="shared" si="2"/>
        <v>0</v>
      </c>
      <c r="D149" s="25"/>
      <c r="E149" s="25"/>
      <c r="F149" s="25"/>
      <c r="G149" s="25"/>
    </row>
    <row r="150" spans="1:7" x14ac:dyDescent="0.2">
      <c r="A150" s="20" t="s">
        <v>208</v>
      </c>
      <c r="B150" s="8" t="s">
        <v>179</v>
      </c>
      <c r="C150" s="7">
        <f t="shared" si="2"/>
        <v>0</v>
      </c>
      <c r="D150" s="23">
        <f>D151+D153</f>
        <v>0</v>
      </c>
      <c r="E150" s="23">
        <f>E151+E153</f>
        <v>0</v>
      </c>
      <c r="F150" s="23">
        <f>F151+F153</f>
        <v>0</v>
      </c>
      <c r="G150" s="23">
        <f>G151+G153</f>
        <v>0</v>
      </c>
    </row>
    <row r="151" spans="1:7" x14ac:dyDescent="0.2">
      <c r="A151" s="20" t="s">
        <v>209</v>
      </c>
      <c r="B151" s="18" t="s">
        <v>197</v>
      </c>
      <c r="C151" s="7">
        <f t="shared" si="2"/>
        <v>0</v>
      </c>
      <c r="D151" s="21"/>
      <c r="E151" s="21"/>
      <c r="F151" s="21"/>
      <c r="G151" s="21"/>
    </row>
    <row r="152" spans="1:7" x14ac:dyDescent="0.2">
      <c r="A152" s="20" t="s">
        <v>210</v>
      </c>
      <c r="B152" s="19" t="s">
        <v>199</v>
      </c>
      <c r="C152" s="7">
        <f t="shared" si="2"/>
        <v>0</v>
      </c>
      <c r="D152" s="21"/>
      <c r="E152" s="21"/>
      <c r="F152" s="21"/>
      <c r="G152" s="21"/>
    </row>
    <row r="153" spans="1:7" x14ac:dyDescent="0.2">
      <c r="A153" s="20" t="s">
        <v>211</v>
      </c>
      <c r="B153" s="18" t="s">
        <v>18</v>
      </c>
      <c r="C153" s="7">
        <f t="shared" si="2"/>
        <v>0</v>
      </c>
      <c r="D153" s="26"/>
      <c r="E153" s="26"/>
      <c r="F153" s="26"/>
      <c r="G153" s="26"/>
    </row>
    <row r="154" spans="1:7" ht="24" x14ac:dyDescent="0.2">
      <c r="A154" s="20" t="s">
        <v>212</v>
      </c>
      <c r="B154" s="6" t="s">
        <v>213</v>
      </c>
      <c r="C154" s="7">
        <f t="shared" si="2"/>
        <v>317.79714999999999</v>
      </c>
      <c r="D154" s="27">
        <f>SUM( D155:D156)</f>
        <v>0</v>
      </c>
      <c r="E154" s="27">
        <f>SUM( E155:E156)</f>
        <v>0</v>
      </c>
      <c r="F154" s="27">
        <f>SUM( F155:F156)</f>
        <v>169.04091</v>
      </c>
      <c r="G154" s="27">
        <f>SUM( G155:G156)</f>
        <v>148.75623999999999</v>
      </c>
    </row>
    <row r="155" spans="1:7" x14ac:dyDescent="0.2">
      <c r="A155" s="20" t="s">
        <v>214</v>
      </c>
      <c r="B155" s="8" t="s">
        <v>16</v>
      </c>
      <c r="C155" s="7">
        <f t="shared" si="2"/>
        <v>317.79714999999999</v>
      </c>
      <c r="D155" s="26"/>
      <c r="E155" s="26"/>
      <c r="F155" s="26">
        <v>169.04091</v>
      </c>
      <c r="G155" s="26">
        <v>148.75623999999999</v>
      </c>
    </row>
    <row r="156" spans="1:7" x14ac:dyDescent="0.2">
      <c r="A156" s="20" t="s">
        <v>215</v>
      </c>
      <c r="B156" s="8" t="s">
        <v>141</v>
      </c>
      <c r="C156" s="7">
        <f t="shared" si="2"/>
        <v>0</v>
      </c>
      <c r="D156" s="27">
        <f>D157+D158</f>
        <v>0</v>
      </c>
      <c r="E156" s="27">
        <f>E157+E158</f>
        <v>0</v>
      </c>
      <c r="F156" s="27">
        <f>F157+F158</f>
        <v>0</v>
      </c>
      <c r="G156" s="27">
        <f>G157+G158</f>
        <v>0</v>
      </c>
    </row>
    <row r="157" spans="1:7" x14ac:dyDescent="0.2">
      <c r="A157" s="20" t="s">
        <v>216</v>
      </c>
      <c r="B157" s="18" t="s">
        <v>17</v>
      </c>
      <c r="C157" s="7">
        <f t="shared" si="2"/>
        <v>0</v>
      </c>
      <c r="D157" s="26"/>
      <c r="E157" s="26"/>
      <c r="F157" s="26"/>
      <c r="G157" s="26"/>
    </row>
    <row r="158" spans="1:7" x14ac:dyDescent="0.2">
      <c r="A158" s="20" t="s">
        <v>217</v>
      </c>
      <c r="B158" s="18" t="s">
        <v>18</v>
      </c>
      <c r="C158" s="7">
        <f t="shared" si="2"/>
        <v>0</v>
      </c>
      <c r="D158" s="26"/>
      <c r="E158" s="26"/>
      <c r="F158" s="26"/>
      <c r="G158" s="26"/>
    </row>
    <row r="159" spans="1:7" x14ac:dyDescent="0.2">
      <c r="A159" s="28">
        <v>32</v>
      </c>
      <c r="B159" s="6" t="s">
        <v>19</v>
      </c>
      <c r="C159" s="30">
        <f>C160+C161</f>
        <v>61999.266829999993</v>
      </c>
      <c r="D159" s="29"/>
      <c r="E159" s="29"/>
      <c r="F159" s="29"/>
      <c r="G159" s="29"/>
    </row>
    <row r="160" spans="1:7" x14ac:dyDescent="0.2">
      <c r="A160" s="29" t="s">
        <v>220</v>
      </c>
      <c r="B160" s="18" t="s">
        <v>221</v>
      </c>
      <c r="C160" s="31">
        <v>2006.38535</v>
      </c>
      <c r="D160" s="29"/>
      <c r="E160" s="29"/>
      <c r="F160" s="29"/>
      <c r="G160" s="29"/>
    </row>
    <row r="161" spans="1:7" x14ac:dyDescent="0.2">
      <c r="A161" s="20" t="s">
        <v>222</v>
      </c>
      <c r="B161" s="18" t="s">
        <v>228</v>
      </c>
      <c r="C161" s="30">
        <v>59992.881479999996</v>
      </c>
      <c r="D161" s="29"/>
      <c r="E161" s="29"/>
      <c r="F161" s="29"/>
      <c r="G161" s="29"/>
    </row>
    <row r="162" spans="1:7" ht="24" x14ac:dyDescent="0.2">
      <c r="A162" s="20" t="s">
        <v>225</v>
      </c>
      <c r="B162" s="18" t="s">
        <v>224</v>
      </c>
      <c r="C162" s="30">
        <v>0</v>
      </c>
      <c r="D162" s="29"/>
      <c r="E162" s="29"/>
      <c r="F162" s="29"/>
      <c r="G162" s="29"/>
    </row>
    <row r="164" spans="1:7" ht="25.5" customHeight="1" x14ac:dyDescent="0.2">
      <c r="A164" s="32" t="s">
        <v>227</v>
      </c>
      <c r="B164" s="32"/>
      <c r="C164" s="32"/>
      <c r="D164" s="32"/>
      <c r="E164" s="32"/>
      <c r="F164" s="32"/>
      <c r="G164" s="32"/>
    </row>
    <row r="165" spans="1:7" ht="25.5" customHeight="1" x14ac:dyDescent="0.2">
      <c r="A165" s="32" t="s">
        <v>226</v>
      </c>
      <c r="B165" s="32"/>
      <c r="C165" s="32"/>
      <c r="D165" s="32"/>
      <c r="E165" s="32"/>
      <c r="F165" s="32"/>
      <c r="G165" s="32"/>
    </row>
  </sheetData>
  <mergeCells count="12">
    <mergeCell ref="A7:G7"/>
    <mergeCell ref="A2:G2"/>
    <mergeCell ref="A4:A5"/>
    <mergeCell ref="B4:B5"/>
    <mergeCell ref="C4:C5"/>
    <mergeCell ref="D4:G4"/>
    <mergeCell ref="A164:G164"/>
    <mergeCell ref="A165:G165"/>
    <mergeCell ref="A54:G54"/>
    <mergeCell ref="A100:G100"/>
    <mergeCell ref="A104:G104"/>
    <mergeCell ref="A137:G137"/>
  </mergeCells>
  <dataValidations count="2">
    <dataValidation allowBlank="1" showInputMessage="1" promptTitle="Ввод" prompt="Для выбора организации необходимо два раза нажать левую клавишу мыши!" sqref="B18:B22 B38:B42 B65:B69 B85:B89"/>
    <dataValidation type="decimal" allowBlank="1" showErrorMessage="1" errorTitle="Ошибка" error="Допускается ввод только действительных чисел!" sqref="C16:G22 C101:G103 C55:G58 C24:G42 C91:G99 C63:G69 C105:G136 C138:G158 C60:G61 C13:G14 C8:G11 C71:G89 C44:G53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потребит. хар-ки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2018-03-05T05:08:02Z</cp:lastPrinted>
  <dcterms:created xsi:type="dcterms:W3CDTF">2012-10-23T08:26:32Z</dcterms:created>
  <dcterms:modified xsi:type="dcterms:W3CDTF">2019-03-05T10:18:50Z</dcterms:modified>
</cp:coreProperties>
</file>