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60" yWindow="-228" windowWidth="10500" windowHeight="1032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[5]P2.1!$F$28:$G$37,[5]P2.1!$F$40:$G$43,[5]P2.1!$F$7:$G$26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Лист3!$A$1:$G$52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25725"/>
</workbook>
</file>

<file path=xl/calcChain.xml><?xml version="1.0" encoding="utf-8"?>
<calcChain xmlns="http://schemas.openxmlformats.org/spreadsheetml/2006/main">
  <c r="F10" i="3"/>
  <c r="E8" l="1"/>
  <c r="E10"/>
  <c r="E9"/>
  <c r="D38"/>
  <c r="D35"/>
  <c r="E13" i="4"/>
  <c r="D13"/>
  <c r="G13"/>
  <c r="F13"/>
  <c r="G12"/>
  <c r="F12"/>
  <c r="D9" i="3" l="1"/>
  <c r="E35" l="1"/>
  <c r="E38" l="1"/>
  <c r="F38" l="1"/>
  <c r="F35"/>
</calcChain>
</file>

<file path=xl/sharedStrings.xml><?xml version="1.0" encoding="utf-8"?>
<sst xmlns="http://schemas.openxmlformats.org/spreadsheetml/2006/main" count="149" uniqueCount="118">
  <si>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</si>
  <si>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</si>
  <si>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</si>
  <si>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</si>
  <si>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</si>
  <si>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</si>
  <si>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</si>
  <si>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</si>
  <si>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</si>
  <si>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</si>
  <si>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</si>
  <si>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</si>
  <si>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</si>
  <si>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</si>
  <si>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</si>
  <si>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</si>
  <si>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</si>
  <si>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</si>
  <si>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</si>
  <si>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</si>
  <si>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</si>
  <si>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</si>
  <si>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</si>
  <si>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</si>
  <si>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</si>
  <si>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</si>
  <si>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</si>
  <si>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</si>
  <si>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</si>
  <si>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</si>
  <si>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</si>
  <si>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</si>
  <si>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</si>
  <si>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</si>
  <si>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</si>
  <si>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</si>
  <si>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</si>
  <si>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</si>
  <si>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</si>
  <si>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</si>
  <si>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</si>
  <si>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</si>
  <si>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</si>
  <si>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</si>
  <si>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</si>
  <si>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</si>
  <si>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</si>
  <si>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</si>
  <si>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</si>
  <si>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</si>
  <si>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</si>
  <si>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</si>
  <si>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</si>
  <si>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</si>
  <si>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</si>
  <si>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</si>
  <si>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</si>
  <si>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</si>
  <si>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</si>
  <si>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</si>
  <si>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</si>
  <si>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</si>
  <si>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</si>
  <si>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</si>
  <si>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</si>
  <si>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</si>
  <si>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</si>
  <si>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</si>
  <si>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</si>
  <si>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</si>
  <si>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</si>
  <si>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</si>
  <si>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</si>
  <si>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</si>
  <si>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</si>
  <si>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</si>
  <si>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</si>
  <si>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</si>
  <si>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</si>
  <si>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</si>
  <si>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</si>
  <si>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</si>
  <si>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</si>
  <si>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</si>
  <si>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</si>
  <si>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</si>
  <si>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</si>
  <si>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</si>
  <si>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</si>
  <si>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</si>
  <si>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</si>
  <si>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</si>
  <si>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</si>
  <si>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</si>
  <si>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</si>
  <si>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</si>
  <si>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</si>
  <si>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</si>
  <si>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</si>
  <si>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</si>
  <si>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</si>
  <si>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</si>
  <si>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623750, Свердловская обл, г.Реж, ул.Красноармейская, д.7.</t>
  </si>
  <si>
    <t>elsetirezh@mail.ru</t>
  </si>
  <si>
    <t>РЭК СО 14.07.2017</t>
  </si>
  <si>
    <t>Приказ Министерства энергетики и ЖКХ Свердловской области №338 от 05.10.2017 г.</t>
  </si>
  <si>
    <t>(343) 643-51-70</t>
  </si>
  <si>
    <t>нет</t>
  </si>
  <si>
    <t xml:space="preserve">*(1) Базовый период 2021 год </t>
  </si>
  <si>
    <t>на услуги по передаче электрической энергии на  2023-2027 год</t>
  </si>
  <si>
    <t>Фактические показатели 
за 2021 год, предшествующий базовому периоду</t>
  </si>
  <si>
    <t>Показатели, утвержденные на базовый период 
2022 год</t>
  </si>
  <si>
    <t>Предложения на расчетный период регулирования 
2023 год</t>
  </si>
  <si>
    <t>Фактические показатели за 2021 год, предшествующий базовому периоду</t>
  </si>
  <si>
    <t>Показатели, утвержденные                           на базовый период 
2022 год</t>
  </si>
  <si>
    <t>Предложения на расчетный период регулирования                   2023 од</t>
  </si>
  <si>
    <t>предложения организации</t>
  </si>
  <si>
    <t>письмо ООО РЭС №127 от 04.04.2022 г. в Минэнерго и ЖКХ Свердловской области</t>
  </si>
</sst>
</file>

<file path=xl/styles.xml><?xml version="1.0" encoding="utf-8"?>
<styleSheet xmlns="http://schemas.openxmlformats.org/spreadsheetml/2006/main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@\ *."/>
    <numFmt numFmtId="167" formatCode="000000"/>
    <numFmt numFmtId="168" formatCode="0.0_)"/>
    <numFmt numFmtId="169" formatCode="0000"/>
    <numFmt numFmtId="170" formatCode="_-* #,##0\ _р_._-;\-* #,##0\ _р_._-;_-* &quot;-&quot;\ _р_.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dd\.mm\.yyyy&quot;г.&quot;"/>
    <numFmt numFmtId="175" formatCode="General_)"/>
    <numFmt numFmtId="176" formatCode="#,##0;[Red]\-#,##0"/>
    <numFmt numFmtId="177" formatCode="_(* #,##0.00_);_(* \(#,##0.00\);_(* &quot;-&quot;??_);_(@_)"/>
    <numFmt numFmtId="178" formatCode="_-* #,##0\ _d_._-;\-* #,##0\ _d_._-;_-* &quot;-&quot;\ _d_._-;_-@_-"/>
    <numFmt numFmtId="179" formatCode="_-* #,##0.00\ _d_._-;\-* #,##0.00\ _d_._-;_-* &quot;-&quot;??\ _d_._-;_-@_-"/>
    <numFmt numFmtId="180" formatCode="_(\$* #,##0_);_(\$* \(#,##0\);_(\$* \-_);_(@_)"/>
    <numFmt numFmtId="181" formatCode="_(\$* #,##0.00_);_(\$* \(#,##0.00\);_(\$* \-??_);_(@_)"/>
    <numFmt numFmtId="182" formatCode="\$#,##0_);[Red]&quot;($&quot;#,##0\)"/>
    <numFmt numFmtId="183" formatCode="\$#,##0.00_);[Red]&quot;($&quot;#,##0.00\)"/>
    <numFmt numFmtId="184" formatCode="yyyy"/>
    <numFmt numFmtId="185" formatCode="yyyy\ &quot;год&quot;"/>
    <numFmt numFmtId="186" formatCode="0.0"/>
    <numFmt numFmtId="187" formatCode="_-* #,##0.00\ _р_._-;\-* #,##0.00\ _р_._-;_-* &quot;-&quot;??\ _р_._-;_-@_-"/>
    <numFmt numFmtId="188" formatCode="_-* #,##0_р_._-;\-* #,##0_р_._-;_-* &quot;-&quot;??_р_._-;_-@_-"/>
    <numFmt numFmtId="189" formatCode="0.000"/>
    <numFmt numFmtId="190" formatCode="_-* #,##0.000_р_._-;\-* #,##0.000_р_._-;_-* &quot;-&quot;???_р_._-;_-@_-"/>
    <numFmt numFmtId="191" formatCode="#,##0.000"/>
  </numFmts>
  <fonts count="9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0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6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7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9" fontId="1" fillId="0" borderId="4" applyFont="0" applyFill="0" applyBorder="0" applyProtection="0">
      <alignment horizontal="center"/>
      <protection locked="0"/>
    </xf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9" fillId="0" borderId="0" applyFill="0" applyBorder="0" applyAlignment="0" applyProtection="0"/>
    <xf numFmtId="172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3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4" fontId="27" fillId="0" borderId="7" applyFont="0" applyFill="0" applyBorder="0" applyAlignment="0">
      <alignment horizontal="centerContinuous"/>
    </xf>
    <xf numFmtId="175" fontId="28" fillId="0" borderId="0">
      <alignment horizontal="center"/>
    </xf>
    <xf numFmtId="176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80" fontId="9" fillId="0" borderId="0" applyFill="0" applyBorder="0" applyAlignment="0" applyProtection="0"/>
    <xf numFmtId="181" fontId="9" fillId="0" borderId="0" applyFill="0" applyBorder="0" applyAlignment="0" applyProtection="0"/>
    <xf numFmtId="182" fontId="9" fillId="0" borderId="0" applyFill="0" applyBorder="0" applyAlignment="0" applyProtection="0"/>
    <xf numFmtId="183" fontId="9" fillId="0" borderId="0" applyFill="0" applyBorder="0" applyAlignment="0" applyProtection="0"/>
    <xf numFmtId="0" fontId="59" fillId="0" borderId="0" applyNumberFormat="0" applyFill="0" applyBorder="0" applyAlignment="0" applyProtection="0"/>
    <xf numFmtId="184" fontId="27" fillId="0" borderId="7" applyFont="0" applyFill="0" applyBorder="0" applyAlignment="0">
      <alignment horizontal="centerContinuous"/>
    </xf>
    <xf numFmtId="185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5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5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6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7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16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left"/>
    </xf>
    <xf numFmtId="165" fontId="3" fillId="50" borderId="6" xfId="275" applyFont="1" applyFill="1" applyBorder="1" applyAlignment="1">
      <alignment horizontal="center" vertical="center"/>
    </xf>
    <xf numFmtId="165" fontId="90" fillId="50" borderId="6" xfId="275" applyFont="1" applyFill="1" applyBorder="1" applyAlignment="1">
      <alignment horizontal="center" vertical="center" wrapText="1"/>
    </xf>
    <xf numFmtId="190" fontId="90" fillId="50" borderId="6" xfId="275" applyNumberFormat="1" applyFont="1" applyFill="1" applyBorder="1" applyAlignment="1">
      <alignment horizontal="center" vertical="center" wrapText="1"/>
    </xf>
    <xf numFmtId="189" fontId="88" fillId="50" borderId="6" xfId="0" applyNumberFormat="1" applyFont="1" applyFill="1" applyBorder="1" applyAlignment="1">
      <alignment horizontal="center" vertical="top" wrapText="1"/>
    </xf>
    <xf numFmtId="191" fontId="88" fillId="50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91" fillId="51" borderId="0" xfId="238" applyNumberFormat="1" applyFont="1" applyFill="1" applyBorder="1" applyAlignment="1">
      <alignment horizontal="center" vertical="center" wrapText="1"/>
    </xf>
    <xf numFmtId="189" fontId="91" fillId="51" borderId="0" xfId="238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30" xfId="0" applyFont="1" applyBorder="1" applyAlignment="1">
      <alignment horizontal="center" vertical="top" wrapText="1"/>
    </xf>
    <xf numFmtId="0" fontId="86" fillId="50" borderId="30" xfId="0" applyFont="1" applyFill="1" applyBorder="1" applyAlignment="1">
      <alignment horizontal="center" vertical="top" wrapText="1"/>
    </xf>
    <xf numFmtId="4" fontId="90" fillId="50" borderId="6" xfId="0" applyNumberFormat="1" applyFont="1" applyFill="1" applyBorder="1" applyAlignment="1">
      <alignment horizontal="center" vertical="center" wrapText="1"/>
    </xf>
    <xf numFmtId="2" fontId="90" fillId="50" borderId="6" xfId="0" applyNumberFormat="1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90" fillId="50" borderId="32" xfId="0" applyFont="1" applyFill="1" applyBorder="1" applyAlignment="1">
      <alignment horizontal="center" vertical="center" wrapText="1"/>
    </xf>
    <xf numFmtId="186" fontId="90" fillId="50" borderId="6" xfId="0" applyNumberFormat="1" applyFont="1" applyFill="1" applyBorder="1" applyAlignment="1">
      <alignment horizontal="center" vertical="center" wrapText="1"/>
    </xf>
    <xf numFmtId="1" fontId="90" fillId="5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90" fillId="0" borderId="6" xfId="0" applyNumberFormat="1" applyFont="1" applyFill="1" applyBorder="1" applyAlignment="1">
      <alignment horizontal="center" vertical="center" wrapText="1"/>
    </xf>
    <xf numFmtId="190" fontId="3" fillId="50" borderId="6" xfId="275" applyNumberFormat="1" applyFont="1" applyFill="1" applyBorder="1" applyAlignment="1">
      <alignment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0" fontId="92" fillId="50" borderId="6" xfId="1" applyFont="1" applyFill="1" applyBorder="1" applyAlignment="1" applyProtection="1"/>
    <xf numFmtId="165" fontId="90" fillId="50" borderId="6" xfId="275" applyFont="1" applyFill="1" applyBorder="1" applyAlignment="1">
      <alignment vertical="center" wrapText="1"/>
    </xf>
    <xf numFmtId="0" fontId="93" fillId="50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165" fontId="90" fillId="50" borderId="6" xfId="275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</cellXfs>
  <cellStyles count="277">
    <cellStyle name="]_x000d__x000a_Zoomed=1_x000d__x000a_Row=0_x000d__x000a_Column=0_x000d__x000a_Height=0_x000d__x000a_Width=0_x000d__x000a_FontName=FoxFont_x000d__x000a_FontStyle=0_x000d__x000a_FontSize=9_x000d__x000a_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й заголовок" xfId="232"/>
    <cellStyle name="Мой заголовок листа" xfId="233"/>
    <cellStyle name="Мои наименования показателей" xfId="234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Баланс_ВО1"/>
      <sheetName val="Калькуляция_ВО1"/>
      <sheetName val="Баланс_ВО"/>
      <sheetName val="Калькуляция_ВО"/>
      <sheetName val="Баланс_ВО2"/>
      <sheetName val="Калькуляция_ВО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ЭС"/>
      <sheetName val="Восстановл_Лист1"/>
      <sheetName val="Справочники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баланс квадраты ПЭС"/>
      <sheetName val="ТекАк"/>
      <sheetName val="навигация"/>
      <sheetName val="Т12"/>
      <sheetName val="Т3"/>
      <sheetName val="цены цехов"/>
      <sheetName val="Производство_электроэнергии1"/>
      <sheetName val="Производство_теплоэнергии1"/>
      <sheetName val="Передача_электроэнергии1"/>
      <sheetName val="Передача_теплоэнергии1"/>
      <sheetName val="T15_11"/>
      <sheetName val="T15_21"/>
      <sheetName val="T15_31"/>
      <sheetName val="T15_41"/>
      <sheetName val="T16_11"/>
      <sheetName val="T16_21"/>
      <sheetName val="T16_31"/>
      <sheetName val="T16_41"/>
      <sheetName val="T17_11"/>
      <sheetName val="T17_21"/>
      <sheetName val="T17_31"/>
      <sheetName val="T17_41"/>
      <sheetName val="T18_11"/>
      <sheetName val="T18_21"/>
      <sheetName val="T19_11"/>
      <sheetName val="T19_21"/>
      <sheetName val="T21_11"/>
      <sheetName val="T21_21"/>
      <sheetName val="T21_31"/>
      <sheetName val="T21_41"/>
      <sheetName val="T24_11"/>
      <sheetName val="T25_11"/>
      <sheetName val="T28_11"/>
      <sheetName val="T28_21"/>
      <sheetName val="T28_31"/>
      <sheetName val="T29_11"/>
      <sheetName val="S29_11"/>
      <sheetName val="S28_31"/>
      <sheetName val="S28_21"/>
      <sheetName val="S28_11"/>
      <sheetName val="Калькуляция_кв1"/>
      <sheetName val="18_21"/>
      <sheetName val="17_11"/>
      <sheetName val="21_31"/>
      <sheetName val="2_31"/>
      <sheetName val="P2_11"/>
      <sheetName val="баланс_квадраты_ПЭС1"/>
      <sheetName val="цены_цехов1"/>
      <sheetName val="Производство_электроэнергии"/>
      <sheetName val="Производство_теплоэнергии"/>
      <sheetName val="Передача_электроэнергии"/>
      <sheetName val="Передача_теплоэнергии"/>
      <sheetName val="T15_1"/>
      <sheetName val="T15_2"/>
      <sheetName val="T15_3"/>
      <sheetName val="T15_4"/>
      <sheetName val="T16_1"/>
      <sheetName val="T16_2"/>
      <sheetName val="T16_3"/>
      <sheetName val="T16_4"/>
      <sheetName val="T17_1"/>
      <sheetName val="T17_2"/>
      <sheetName val="T17_3"/>
      <sheetName val="T17_4"/>
      <sheetName val="T18_1"/>
      <sheetName val="T18_2"/>
      <sheetName val="T19_1"/>
      <sheetName val="T19_2"/>
      <sheetName val="T21_1"/>
      <sheetName val="T21_2"/>
      <sheetName val="T21_3"/>
      <sheetName val="T21_4"/>
      <sheetName val="T24_1"/>
      <sheetName val="T25_1"/>
      <sheetName val="T28_1"/>
      <sheetName val="T28_2"/>
      <sheetName val="T28_3"/>
      <sheetName val="T29_1"/>
      <sheetName val="S29_1"/>
      <sheetName val="S28_3"/>
      <sheetName val="S28_2"/>
      <sheetName val="S28_1"/>
      <sheetName val="Калькуляция_кв"/>
      <sheetName val="18_2"/>
      <sheetName val="17_1"/>
      <sheetName val="21_3"/>
      <sheetName val="2_3"/>
      <sheetName val="P2_1"/>
      <sheetName val="баланс_квадраты_ПЭС"/>
      <sheetName val="цены_цехов"/>
      <sheetName val="Производство_электроэнергии2"/>
      <sheetName val="Производство_теплоэнергии2"/>
      <sheetName val="Передача_электроэнергии2"/>
      <sheetName val="Передача_теплоэнергии2"/>
      <sheetName val="T15_12"/>
      <sheetName val="T15_22"/>
      <sheetName val="T15_32"/>
      <sheetName val="T15_42"/>
      <sheetName val="T16_12"/>
      <sheetName val="T16_22"/>
      <sheetName val="T16_32"/>
      <sheetName val="T16_42"/>
      <sheetName val="T17_12"/>
      <sheetName val="T17_22"/>
      <sheetName val="T17_32"/>
      <sheetName val="T17_42"/>
      <sheetName val="T18_12"/>
      <sheetName val="T18_22"/>
      <sheetName val="T19_12"/>
      <sheetName val="T19_22"/>
      <sheetName val="T21_12"/>
      <sheetName val="T21_22"/>
      <sheetName val="T21_32"/>
      <sheetName val="T21_42"/>
      <sheetName val="T24_12"/>
      <sheetName val="T25_12"/>
      <sheetName val="T28_12"/>
      <sheetName val="T28_22"/>
      <sheetName val="T28_32"/>
      <sheetName val="T29_12"/>
      <sheetName val="S29_12"/>
      <sheetName val="S28_32"/>
      <sheetName val="S28_22"/>
      <sheetName val="S28_12"/>
      <sheetName val="Калькуляция_кв2"/>
      <sheetName val="18_22"/>
      <sheetName val="17_12"/>
      <sheetName val="21_32"/>
      <sheetName val="2_32"/>
      <sheetName val="P2_12"/>
      <sheetName val="баланс_квадраты_ПЭС2"/>
      <sheetName val="цены_цехов2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Титульный"/>
      <sheetName val="Опции"/>
      <sheetName val="Шины"/>
      <sheetName val="Дни"/>
      <sheetName val="СЭ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  <sheetName val="План Газпрома"/>
      <sheetName val="Сентябрь"/>
      <sheetName val="TECHSHEET"/>
      <sheetName val="~5047955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оизводство"/>
      <sheetName val="2007"/>
      <sheetName val="Неделя"/>
      <sheetName val="сети 2007"/>
      <sheetName val="Лист3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См.1"/>
      <sheetName val="4НКУ"/>
      <sheetName val="Титульный лист"/>
      <sheetName val="Вспомогат(по месяцам)"/>
      <sheetName val="Вспомогат_по месяцам_"/>
      <sheetName val="УП _2004"/>
      <sheetName val="25"/>
      <sheetName val="26"/>
      <sheetName val="29"/>
      <sheetName val="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 накладные расходы"/>
      <sheetName val="Детализация"/>
      <sheetName val="Справочник затрат_СБ"/>
      <sheetName val="Financing"/>
      <sheetName val="Производство электроэнергии"/>
      <sheetName val="ПРОГНОЗ_1"/>
      <sheetName val="Данные"/>
      <sheetName val="Исполнителям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с. данные эк"/>
      <sheetName val="Проценты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хар-ка земли 1 "/>
      <sheetName val="Коррект"/>
      <sheetName val="Титульный лист С-П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жилой фонд"/>
      <sheetName val="Справ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Фин план"/>
      <sheetName val="даты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  <sheetName val="2002(v1)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Вспомогательные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  <sheetName val="Курсы валют ЦБ"/>
      <sheetName val="СЭЛТ"/>
      <sheetName val="списки ФП"/>
      <sheetName val="Титульный"/>
      <sheetName val="3.15"/>
      <sheetName val="17_11"/>
      <sheetName val="18_21"/>
      <sheetName val="20_11"/>
      <sheetName val="21_31"/>
      <sheetName val="P2_11"/>
      <sheetName val="P2_21"/>
      <sheetName val="2_31"/>
      <sheetName val="17_1"/>
      <sheetName val="18_2"/>
      <sheetName val="20_1"/>
      <sheetName val="21_3"/>
      <sheetName val="P2_1"/>
      <sheetName val="P2_2"/>
      <sheetName val="2_3"/>
      <sheetName val="17_12"/>
      <sheetName val="18_22"/>
      <sheetName val="20_12"/>
      <sheetName val="21_32"/>
      <sheetName val="P2_12"/>
      <sheetName val="P2_22"/>
      <sheetName val="2_32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TEHSHEET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правочники"/>
      <sheetName val="29"/>
      <sheetName val="21"/>
      <sheetName val="23"/>
      <sheetName val="26"/>
      <sheetName val="28"/>
      <sheetName val="19"/>
      <sheetName val="22"/>
      <sheetName val="Вид собственности"/>
      <sheetName val="FES"/>
      <sheetName val="иртышская"/>
      <sheetName val="таврическая"/>
      <sheetName val="сибирь"/>
      <sheetName val="свод"/>
      <sheetName val="Лист1"/>
      <sheetName val="Лист2"/>
      <sheetName val="Лист3"/>
      <sheetName val="Ф-1 (для АО-энерго)"/>
      <sheetName val="Ф-2 (для АО-энерго)"/>
      <sheetName val="СИП"/>
      <sheetName val="ОПН"/>
      <sheetName val="Преды"/>
      <sheetName val="Провод"/>
      <sheetName val="Масса проводов"/>
      <sheetName val="Провод сшитый полиэтилен"/>
      <sheetName val="Доп ток марки"/>
      <sheetName val="ПУЭ доп ток"/>
      <sheetName val="Расшифровка"/>
      <sheetName val="Гайка"/>
      <sheetName val="Штыри"/>
      <sheetName val="Колпачок"/>
      <sheetName val="Техпластина"/>
      <sheetName val="Х-ки Т"/>
      <sheetName val="Гофра"/>
      <sheetName val="Сыпучие"/>
      <sheetName val="Гололёд ветер"/>
      <sheetName val="Потери"/>
      <sheetName val="Потери (2)"/>
      <sheetName val="r-x"/>
      <sheetName val="зависимости"/>
      <sheetName val="Сечения PEN"/>
    </sheetNames>
    <sheetDataSet>
      <sheetData sheetId="0">
        <row r="10">
          <cell r="B10" t="str">
            <v>БП №1</v>
          </cell>
        </row>
      </sheetData>
      <sheetData sheetId="1">
        <row r="10">
          <cell r="E10">
            <v>191617.46235274419</v>
          </cell>
        </row>
      </sheetData>
      <sheetData sheetId="2"/>
      <sheetData sheetId="3">
        <row r="10">
          <cell r="B10" t="str">
            <v>БП №1</v>
          </cell>
        </row>
      </sheetData>
      <sheetData sheetId="4" refreshError="1">
        <row r="9">
          <cell r="D9">
            <v>8791448.9544394203</v>
          </cell>
        </row>
        <row r="11">
          <cell r="G11">
            <v>86312</v>
          </cell>
          <cell r="H11">
            <v>84144.7</v>
          </cell>
          <cell r="I11">
            <v>117996</v>
          </cell>
        </row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0">
          <cell r="G20">
            <v>180856.2</v>
          </cell>
          <cell r="H20">
            <v>233017.14080000002</v>
          </cell>
          <cell r="I20">
            <v>250959.166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78394</v>
          </cell>
          <cell r="H26">
            <v>68435.5</v>
          </cell>
          <cell r="I26">
            <v>76054.365762000001</v>
          </cell>
        </row>
        <row r="27"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>
        <row r="6">
          <cell r="F6">
            <v>150332.44541541327</v>
          </cell>
        </row>
      </sheetData>
      <sheetData sheetId="6" refreshError="1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 refreshError="1">
        <row r="9"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19"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1">
          <cell r="E21">
            <v>3324.3577222304666</v>
          </cell>
          <cell r="F21">
            <v>2030.7755539092277</v>
          </cell>
          <cell r="I21">
            <v>7304.4903078714087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>
        <row r="6">
          <cell r="F6">
            <v>150332.44541541327</v>
          </cell>
        </row>
      </sheetData>
      <sheetData sheetId="9"/>
      <sheetData sheetId="10" refreshError="1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 refreshError="1">
        <row r="4">
          <cell r="K4" t="str">
            <v>БП №1</v>
          </cell>
        </row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E28">
            <v>162867.03656833863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1"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6"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 refreshError="1"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ПГЭС</v>
          </cell>
        </row>
      </sheetData>
      <sheetData sheetId="37">
        <row r="12">
          <cell r="H12">
            <v>1463.7</v>
          </cell>
        </row>
      </sheetData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5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ФИНПЛАН"/>
      <sheetName val="Brew rub"/>
      <sheetName val="4.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кв"/>
      <sheetName val="шаблон для R3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  <sheetName val="COMPS"/>
      <sheetName val="TEHSHEET"/>
      <sheetName val="шаблон"/>
      <sheetName val="6 Списки"/>
      <sheetName val="4. NWABC"/>
      <sheetName val="Баз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2007 (Max)"/>
      <sheetName val="2007 (Min)"/>
      <sheetName val="Калькуляция_кв1"/>
      <sheetName val="шаблон_для_R31"/>
      <sheetName val="18_21"/>
      <sheetName val="17_11"/>
      <sheetName val="21_31"/>
      <sheetName val="2_31"/>
      <sheetName val="P2_11"/>
      <sheetName val="6_Списки1"/>
      <sheetName val="4__NWABC1"/>
      <sheetName val="Производство_электроэнергии1"/>
      <sheetName val="Т19_11"/>
      <sheetName val="Калькуляция_кв"/>
      <sheetName val="шаблон_для_R3"/>
      <sheetName val="18_2"/>
      <sheetName val="17_1"/>
      <sheetName val="21_3"/>
      <sheetName val="2_3"/>
      <sheetName val="P2_1"/>
      <sheetName val="6_Списки"/>
      <sheetName val="4__NWABC"/>
      <sheetName val="Производство_электроэнергии"/>
      <sheetName val="Т19_1"/>
      <sheetName val="Калькуляция_кв2"/>
      <sheetName val="шаблон_для_R32"/>
      <sheetName val="18_22"/>
      <sheetName val="17_12"/>
      <sheetName val="21_32"/>
      <sheetName val="2_32"/>
      <sheetName val="P2_12"/>
      <sheetName val="6_Списки2"/>
      <sheetName val="4__NWABC2"/>
      <sheetName val="Производство_электроэнергии2"/>
      <sheetName val="Т19_12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10"/>
  <sheetViews>
    <sheetView tabSelected="1" view="pageBreakPreview" zoomScaleSheetLayoutView="100" workbookViewId="0">
      <selection activeCell="A5" sqref="A5"/>
    </sheetView>
  </sheetViews>
  <sheetFormatPr defaultRowHeight="13.2"/>
  <cols>
    <col min="1" max="1" width="91.33203125" customWidth="1"/>
  </cols>
  <sheetData>
    <row r="1" spans="1:1" ht="15.6">
      <c r="A1" s="1" t="s">
        <v>0</v>
      </c>
    </row>
    <row r="2" spans="1:1" ht="15">
      <c r="A2" s="2"/>
    </row>
    <row r="3" spans="1:1" ht="15">
      <c r="A3" s="3" t="s">
        <v>1</v>
      </c>
    </row>
    <row r="4" spans="1:1" ht="15">
      <c r="A4" s="3" t="s">
        <v>109</v>
      </c>
    </row>
    <row r="5" spans="1:1" ht="15">
      <c r="A5" s="2"/>
    </row>
    <row r="6" spans="1:1" ht="15">
      <c r="A6" s="2" t="s">
        <v>99</v>
      </c>
    </row>
    <row r="7" spans="1:1" ht="15">
      <c r="A7" s="3"/>
    </row>
    <row r="9" spans="1:1">
      <c r="A9" s="4"/>
    </row>
    <row r="10" spans="1:1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zoomScaleSheetLayoutView="100" workbookViewId="0">
      <selection activeCell="B16" sqref="B16"/>
    </sheetView>
  </sheetViews>
  <sheetFormatPr defaultRowHeight="13.2"/>
  <cols>
    <col min="1" max="1" width="32.6640625" customWidth="1"/>
    <col min="2" max="2" width="90.88671875" customWidth="1"/>
  </cols>
  <sheetData>
    <row r="1" spans="1:2" ht="15">
      <c r="A1" s="6"/>
      <c r="B1" s="7" t="s">
        <v>2</v>
      </c>
    </row>
    <row r="2" spans="1:2" ht="15">
      <c r="A2" s="6"/>
      <c r="B2" s="6"/>
    </row>
    <row r="3" spans="1:2" ht="15.6">
      <c r="A3" s="62" t="s">
        <v>3</v>
      </c>
      <c r="B3" s="62"/>
    </row>
    <row r="4" spans="1:2" ht="15">
      <c r="A4" s="2"/>
      <c r="B4" s="2"/>
    </row>
    <row r="5" spans="1:2" ht="15">
      <c r="A5" s="8" t="s">
        <v>4</v>
      </c>
      <c r="B5" s="34" t="s">
        <v>99</v>
      </c>
    </row>
    <row r="6" spans="1:2" ht="15">
      <c r="A6" s="8" t="s">
        <v>5</v>
      </c>
      <c r="B6" s="35" t="s">
        <v>101</v>
      </c>
    </row>
    <row r="7" spans="1:2" ht="15">
      <c r="A7" s="8" t="s">
        <v>6</v>
      </c>
      <c r="B7" s="35" t="s">
        <v>102</v>
      </c>
    </row>
    <row r="8" spans="1:2" ht="15">
      <c r="A8" s="8" t="s">
        <v>7</v>
      </c>
      <c r="B8" s="35" t="s">
        <v>102</v>
      </c>
    </row>
    <row r="9" spans="1:2" ht="15">
      <c r="A9" s="8" t="s">
        <v>8</v>
      </c>
      <c r="B9" s="37">
        <v>6677008319</v>
      </c>
    </row>
    <row r="10" spans="1:2" ht="15">
      <c r="A10" s="8" t="s">
        <v>9</v>
      </c>
      <c r="B10" s="37">
        <v>667701001</v>
      </c>
    </row>
    <row r="11" spans="1:2" ht="15">
      <c r="A11" s="8" t="s">
        <v>10</v>
      </c>
      <c r="B11" s="35" t="s">
        <v>100</v>
      </c>
    </row>
    <row r="12" spans="1:2" ht="15">
      <c r="A12" s="8" t="s">
        <v>11</v>
      </c>
      <c r="B12" s="59" t="s">
        <v>103</v>
      </c>
    </row>
    <row r="13" spans="1:2" ht="15">
      <c r="A13" s="8" t="s">
        <v>12</v>
      </c>
      <c r="B13" s="35" t="s">
        <v>106</v>
      </c>
    </row>
    <row r="14" spans="1:2" ht="15">
      <c r="A14" s="8" t="s">
        <v>13</v>
      </c>
      <c r="B14" s="35" t="s">
        <v>107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50"/>
  <sheetViews>
    <sheetView view="pageBreakPreview" zoomScale="85" zoomScaleSheetLayoutView="85" workbookViewId="0">
      <selection activeCell="F41" sqref="F41"/>
    </sheetView>
  </sheetViews>
  <sheetFormatPr defaultRowHeight="13.2"/>
  <cols>
    <col min="2" max="2" width="41.6640625" customWidth="1"/>
    <col min="3" max="3" width="13.109375" customWidth="1"/>
    <col min="4" max="4" width="20.5546875" style="55" customWidth="1"/>
    <col min="5" max="5" width="22" style="55" customWidth="1"/>
    <col min="6" max="6" width="20.5546875" style="55" customWidth="1"/>
    <col min="7" max="7" width="20.44140625" customWidth="1"/>
  </cols>
  <sheetData>
    <row r="1" spans="1:11" ht="13.8">
      <c r="A1" s="9"/>
      <c r="B1" s="9"/>
      <c r="C1" s="9"/>
      <c r="D1" s="46"/>
      <c r="E1" s="46"/>
      <c r="F1" s="46"/>
    </row>
    <row r="2" spans="1:11" ht="13.8">
      <c r="A2" s="9"/>
      <c r="B2" s="9"/>
      <c r="C2" s="9"/>
      <c r="D2" s="46"/>
      <c r="E2" s="46"/>
      <c r="F2" s="46"/>
    </row>
    <row r="3" spans="1:11" ht="31.5" customHeight="1">
      <c r="A3" s="63" t="s">
        <v>14</v>
      </c>
      <c r="B3" s="63"/>
      <c r="C3" s="63"/>
      <c r="D3" s="63"/>
      <c r="E3" s="63"/>
      <c r="F3" s="63"/>
    </row>
    <row r="4" spans="1:11" ht="16.5" customHeight="1">
      <c r="A4" s="63" t="s">
        <v>99</v>
      </c>
      <c r="B4" s="63"/>
      <c r="C4" s="63"/>
      <c r="D4" s="63"/>
      <c r="E4" s="63"/>
      <c r="F4" s="63"/>
    </row>
    <row r="5" spans="1:11" ht="14.4" thickBot="1">
      <c r="A5" s="9"/>
      <c r="B5" s="9"/>
      <c r="C5" s="9"/>
      <c r="D5" s="46"/>
      <c r="E5" s="46"/>
      <c r="F5" s="46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110</v>
      </c>
      <c r="E6" s="12" t="s">
        <v>111</v>
      </c>
      <c r="F6" s="11" t="s">
        <v>112</v>
      </c>
    </row>
    <row r="7" spans="1:11" ht="41.25" customHeight="1">
      <c r="A7" s="13">
        <v>1</v>
      </c>
      <c r="B7" s="14" t="s">
        <v>18</v>
      </c>
      <c r="C7" s="15"/>
      <c r="D7" s="47"/>
      <c r="E7" s="48"/>
      <c r="F7" s="48"/>
    </row>
    <row r="8" spans="1:11" ht="36" customHeight="1">
      <c r="A8" s="16" t="s">
        <v>19</v>
      </c>
      <c r="B8" s="28" t="s">
        <v>20</v>
      </c>
      <c r="C8" s="16" t="s">
        <v>21</v>
      </c>
      <c r="D8" s="56">
        <v>152890.00835890759</v>
      </c>
      <c r="E8" s="56">
        <f>88458.21+51809.21</f>
        <v>140267.42000000001</v>
      </c>
      <c r="F8" s="49">
        <v>233814.04836462514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58">
        <f>D10</f>
        <v>7107.00713</v>
      </c>
      <c r="E9" s="58">
        <f>1772.5</f>
        <v>1772.5</v>
      </c>
      <c r="F9" s="58">
        <v>5600</v>
      </c>
      <c r="G9" s="6"/>
    </row>
    <row r="10" spans="1:11" ht="27.6">
      <c r="A10" s="16" t="s">
        <v>24</v>
      </c>
      <c r="B10" s="28" t="s">
        <v>25</v>
      </c>
      <c r="C10" s="16" t="s">
        <v>21</v>
      </c>
      <c r="D10" s="58">
        <v>7107.00713</v>
      </c>
      <c r="E10" s="58">
        <f>D10+E9</f>
        <v>8879.50713</v>
      </c>
      <c r="F10" s="58">
        <f>F9</f>
        <v>5600</v>
      </c>
    </row>
    <row r="11" spans="1:11" ht="27.75" customHeight="1">
      <c r="A11" s="16" t="s">
        <v>26</v>
      </c>
      <c r="B11" s="28" t="s">
        <v>27</v>
      </c>
      <c r="C11" s="16" t="s">
        <v>21</v>
      </c>
      <c r="D11" s="51">
        <v>0</v>
      </c>
      <c r="E11" s="51">
        <v>0</v>
      </c>
      <c r="F11" s="51">
        <v>0</v>
      </c>
    </row>
    <row r="12" spans="1:11" ht="15">
      <c r="A12" s="16">
        <v>2</v>
      </c>
      <c r="B12" s="28" t="s">
        <v>28</v>
      </c>
      <c r="C12" s="17"/>
      <c r="D12" s="51"/>
      <c r="E12" s="51"/>
      <c r="F12" s="51"/>
    </row>
    <row r="13" spans="1:11" ht="72.75" customHeight="1">
      <c r="A13" s="16" t="s">
        <v>29</v>
      </c>
      <c r="B13" s="28" t="s">
        <v>30</v>
      </c>
      <c r="C13" s="16" t="s">
        <v>31</v>
      </c>
      <c r="D13" s="51"/>
      <c r="E13" s="51"/>
      <c r="F13" s="51"/>
    </row>
    <row r="14" spans="1:11" ht="27.6">
      <c r="A14" s="16">
        <v>3</v>
      </c>
      <c r="B14" s="18" t="s">
        <v>32</v>
      </c>
      <c r="C14" s="17"/>
      <c r="D14" s="51"/>
      <c r="E14" s="51"/>
      <c r="F14" s="51"/>
    </row>
    <row r="15" spans="1:11" ht="41.4">
      <c r="A15" s="16" t="s">
        <v>33</v>
      </c>
      <c r="B15" s="18" t="s">
        <v>34</v>
      </c>
      <c r="C15" s="19" t="s">
        <v>35</v>
      </c>
      <c r="D15" s="51"/>
      <c r="E15" s="51"/>
      <c r="F15" s="51"/>
    </row>
    <row r="16" spans="1:11" ht="27.6">
      <c r="A16" s="16" t="s">
        <v>36</v>
      </c>
      <c r="B16" s="18" t="s">
        <v>37</v>
      </c>
      <c r="C16" s="19" t="s">
        <v>38</v>
      </c>
      <c r="D16" s="52"/>
      <c r="E16" s="52"/>
      <c r="F16" s="52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57">
        <v>35.655426530958593</v>
      </c>
      <c r="E17" s="57">
        <v>34.029313000000002</v>
      </c>
      <c r="F17" s="57">
        <v>40.153822097564927</v>
      </c>
    </row>
    <row r="18" spans="1:6" ht="27.6">
      <c r="A18" s="16" t="s">
        <v>41</v>
      </c>
      <c r="B18" s="18" t="s">
        <v>42</v>
      </c>
      <c r="C18" s="19" t="s">
        <v>43</v>
      </c>
      <c r="D18" s="38">
        <v>145594.40599999999</v>
      </c>
      <c r="E18" s="38">
        <v>138954.39000000001</v>
      </c>
      <c r="F18" s="38">
        <v>163963.033</v>
      </c>
    </row>
    <row r="19" spans="1:6" ht="41.4">
      <c r="A19" s="16" t="s">
        <v>44</v>
      </c>
      <c r="B19" s="18" t="s">
        <v>45</v>
      </c>
      <c r="C19" s="19" t="s">
        <v>43</v>
      </c>
      <c r="D19" s="39"/>
      <c r="E19" s="39"/>
      <c r="F19" s="39"/>
    </row>
    <row r="20" spans="1:6" ht="55.2">
      <c r="A20" s="16" t="s">
        <v>46</v>
      </c>
      <c r="B20" s="28" t="s">
        <v>47</v>
      </c>
      <c r="C20" s="29" t="s">
        <v>31</v>
      </c>
      <c r="D20" s="40">
        <v>9.7722761244204595</v>
      </c>
      <c r="E20" s="40">
        <v>9.7722761244204595</v>
      </c>
      <c r="F20" s="40">
        <v>11.884</v>
      </c>
    </row>
    <row r="21" spans="1:6" ht="41.4">
      <c r="A21" s="16" t="s">
        <v>48</v>
      </c>
      <c r="B21" s="20" t="s">
        <v>49</v>
      </c>
      <c r="C21" s="17"/>
      <c r="D21" s="64" t="s">
        <v>104</v>
      </c>
      <c r="E21" s="64"/>
      <c r="F21" s="60" t="s">
        <v>116</v>
      </c>
    </row>
    <row r="22" spans="1:6" ht="55.2">
      <c r="A22" s="16" t="s">
        <v>50</v>
      </c>
      <c r="B22" s="20" t="s">
        <v>51</v>
      </c>
      <c r="C22" s="16" t="s">
        <v>38</v>
      </c>
      <c r="D22" s="39"/>
      <c r="E22" s="39"/>
      <c r="F22" s="39"/>
    </row>
    <row r="23" spans="1:6" ht="41.4">
      <c r="A23" s="16">
        <v>4</v>
      </c>
      <c r="B23" s="18" t="s">
        <v>52</v>
      </c>
      <c r="C23" s="16" t="s">
        <v>21</v>
      </c>
      <c r="D23" s="49">
        <v>99031.32007976537</v>
      </c>
      <c r="E23" s="49">
        <v>88458.21</v>
      </c>
      <c r="F23" s="49">
        <v>151374.7356637523</v>
      </c>
    </row>
    <row r="24" spans="1:6" ht="41.4">
      <c r="A24" s="16" t="s">
        <v>53</v>
      </c>
      <c r="B24" s="18" t="s">
        <v>54</v>
      </c>
      <c r="C24" s="16" t="s">
        <v>21</v>
      </c>
      <c r="D24" s="39">
        <v>38951.037918625378</v>
      </c>
      <c r="E24" s="39">
        <v>38413.14</v>
      </c>
      <c r="F24" s="39">
        <v>57542.322500760092</v>
      </c>
    </row>
    <row r="25" spans="1:6" ht="13.5" customHeight="1">
      <c r="A25" s="17"/>
      <c r="B25" s="18" t="s">
        <v>55</v>
      </c>
      <c r="C25" s="16"/>
      <c r="D25" s="39"/>
      <c r="E25" s="39"/>
      <c r="F25" s="39"/>
    </row>
    <row r="26" spans="1:6" ht="31.5" customHeight="1">
      <c r="A26" s="17"/>
      <c r="B26" s="18" t="s">
        <v>56</v>
      </c>
      <c r="C26" s="16" t="s">
        <v>21</v>
      </c>
      <c r="D26" s="39">
        <v>25904.116589999998</v>
      </c>
      <c r="E26" s="39">
        <v>25095.39</v>
      </c>
      <c r="F26" s="39">
        <v>40177.896922799999</v>
      </c>
    </row>
    <row r="27" spans="1:6" ht="28.5" customHeight="1">
      <c r="A27" s="17"/>
      <c r="B27" s="18" t="s">
        <v>57</v>
      </c>
      <c r="C27" s="16" t="s">
        <v>21</v>
      </c>
      <c r="D27" s="39">
        <v>7575.0279199999995</v>
      </c>
      <c r="E27" s="39">
        <v>7338.54</v>
      </c>
      <c r="F27" s="39">
        <v>10024.618</v>
      </c>
    </row>
    <row r="28" spans="1:6" ht="30" customHeight="1">
      <c r="A28" s="17"/>
      <c r="B28" s="18" t="s">
        <v>58</v>
      </c>
      <c r="C28" s="16" t="s">
        <v>21</v>
      </c>
      <c r="D28" s="39">
        <v>2267.8153147701842</v>
      </c>
      <c r="E28" s="39">
        <v>2198.98</v>
      </c>
      <c r="F28" s="39">
        <v>2765.1357359872709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39">
        <v>78434.416094995191</v>
      </c>
      <c r="E29" s="39">
        <v>53825.3</v>
      </c>
      <c r="F29" s="39">
        <v>98866.226714231409</v>
      </c>
    </row>
    <row r="30" spans="1:6" ht="27.6">
      <c r="A30" s="16" t="s">
        <v>61</v>
      </c>
      <c r="B30" s="18" t="s">
        <v>62</v>
      </c>
      <c r="C30" s="16" t="s">
        <v>21</v>
      </c>
      <c r="D30" s="39"/>
      <c r="E30" s="39"/>
      <c r="F30" s="39"/>
    </row>
    <row r="31" spans="1:6" ht="27.6">
      <c r="A31" s="16" t="s">
        <v>63</v>
      </c>
      <c r="B31" s="18" t="s">
        <v>64</v>
      </c>
      <c r="C31" s="16" t="s">
        <v>21</v>
      </c>
      <c r="D31" s="49">
        <v>7107.00713</v>
      </c>
      <c r="E31" s="49">
        <v>1772.5</v>
      </c>
      <c r="F31" s="49">
        <v>5600</v>
      </c>
    </row>
    <row r="32" spans="1:6" ht="63" customHeight="1">
      <c r="A32" s="16" t="s">
        <v>65</v>
      </c>
      <c r="B32" s="18" t="s">
        <v>66</v>
      </c>
      <c r="C32" s="17"/>
      <c r="D32" s="65" t="s">
        <v>105</v>
      </c>
      <c r="E32" s="65"/>
      <c r="F32" s="61" t="s">
        <v>117</v>
      </c>
    </row>
    <row r="33" spans="1:6" ht="15">
      <c r="A33" s="17"/>
      <c r="B33" s="18" t="s">
        <v>67</v>
      </c>
      <c r="C33" s="17"/>
      <c r="D33" s="51"/>
      <c r="E33" s="51"/>
      <c r="F33" s="51"/>
    </row>
    <row r="34" spans="1:6" ht="24" customHeight="1">
      <c r="A34" s="17"/>
      <c r="B34" s="20" t="s">
        <v>68</v>
      </c>
      <c r="C34" s="16" t="s">
        <v>69</v>
      </c>
      <c r="D34" s="53">
        <v>3302.8752999999997</v>
      </c>
      <c r="E34" s="53">
        <v>2704.768</v>
      </c>
      <c r="F34" s="53">
        <v>2238.6683000000003</v>
      </c>
    </row>
    <row r="35" spans="1:6" ht="27.6">
      <c r="A35" s="17"/>
      <c r="B35" s="20" t="s">
        <v>70</v>
      </c>
      <c r="C35" s="16" t="s">
        <v>71</v>
      </c>
      <c r="D35" s="50">
        <f>D23/D34</f>
        <v>29.983366335315591</v>
      </c>
      <c r="E35" s="50">
        <f>E23/E34</f>
        <v>32.704546193980413</v>
      </c>
      <c r="F35" s="50">
        <f>F23/F34</f>
        <v>67.618206620316329</v>
      </c>
    </row>
    <row r="36" spans="1:6" ht="41.4">
      <c r="A36" s="16">
        <v>5</v>
      </c>
      <c r="B36" s="18" t="s">
        <v>72</v>
      </c>
      <c r="C36" s="17"/>
      <c r="D36" s="51"/>
      <c r="E36" s="51"/>
      <c r="F36" s="51"/>
    </row>
    <row r="37" spans="1:6" ht="15">
      <c r="A37" s="16" t="s">
        <v>73</v>
      </c>
      <c r="B37" s="18" t="s">
        <v>74</v>
      </c>
      <c r="C37" s="16" t="s">
        <v>75</v>
      </c>
      <c r="D37" s="54">
        <v>81</v>
      </c>
      <c r="E37" s="54">
        <v>81</v>
      </c>
      <c r="F37" s="54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50">
        <f>D26/D37/12</f>
        <v>26.65032570987654</v>
      </c>
      <c r="E38" s="50">
        <f>E26/E37/12</f>
        <v>25.818302469135801</v>
      </c>
      <c r="F38" s="50">
        <f t="shared" ref="F38" si="0">F26/F37/12</f>
        <v>41.335284899999998</v>
      </c>
    </row>
    <row r="39" spans="1:6" ht="41.4">
      <c r="A39" s="16" t="s">
        <v>79</v>
      </c>
      <c r="B39" s="18" t="s">
        <v>80</v>
      </c>
      <c r="C39" s="17"/>
      <c r="D39" s="51"/>
      <c r="E39" s="51"/>
      <c r="F39" s="51"/>
    </row>
    <row r="40" spans="1:6" ht="15">
      <c r="A40" s="17"/>
      <c r="B40" s="18" t="s">
        <v>67</v>
      </c>
      <c r="C40" s="17"/>
      <c r="D40" s="51"/>
      <c r="E40" s="51"/>
      <c r="F40" s="51"/>
    </row>
    <row r="41" spans="1:6" ht="27.6">
      <c r="A41" s="17"/>
      <c r="B41" s="28" t="s">
        <v>81</v>
      </c>
      <c r="C41" s="30" t="s">
        <v>21</v>
      </c>
      <c r="D41" s="51">
        <v>7800</v>
      </c>
      <c r="E41" s="51">
        <v>7800</v>
      </c>
      <c r="F41" s="51">
        <v>7800</v>
      </c>
    </row>
    <row r="42" spans="1:6" ht="41.4">
      <c r="A42" s="17"/>
      <c r="B42" s="28" t="s">
        <v>82</v>
      </c>
      <c r="C42" s="30" t="s">
        <v>21</v>
      </c>
      <c r="D42" s="51"/>
      <c r="E42" s="51"/>
      <c r="F42" s="51"/>
    </row>
    <row r="44" spans="1:6">
      <c r="A44" t="s">
        <v>108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</sheetData>
  <mergeCells count="4">
    <mergeCell ref="A4:F4"/>
    <mergeCell ref="A3:F3"/>
    <mergeCell ref="D21:E21"/>
    <mergeCell ref="D32:E32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8"/>
  <sheetViews>
    <sheetView view="pageBreakPreview" zoomScale="70" zoomScaleSheetLayoutView="70" workbookViewId="0">
      <selection activeCell="I18" sqref="I18"/>
    </sheetView>
  </sheetViews>
  <sheetFormatPr defaultRowHeight="13.2"/>
  <cols>
    <col min="2" max="2" width="28.5546875" customWidth="1"/>
    <col min="3" max="3" width="12.5546875" customWidth="1"/>
    <col min="4" max="4" width="12.109375" customWidth="1"/>
    <col min="5" max="6" width="12.5546875" customWidth="1"/>
    <col min="7" max="7" width="13.5546875" customWidth="1"/>
    <col min="8" max="8" width="13.33203125" customWidth="1"/>
    <col min="9" max="9" width="12.5546875" customWidth="1"/>
  </cols>
  <sheetData>
    <row r="1" spans="1:9" ht="13.8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3.8">
      <c r="A2" s="22"/>
      <c r="B2" s="22"/>
      <c r="C2" s="22"/>
      <c r="D2" s="22"/>
      <c r="E2" s="22"/>
      <c r="F2" s="22"/>
      <c r="G2" s="22"/>
      <c r="H2" s="22"/>
      <c r="I2" s="22"/>
    </row>
    <row r="3" spans="1:9" ht="13.8">
      <c r="A3" s="66" t="s">
        <v>87</v>
      </c>
      <c r="B3" s="66"/>
      <c r="C3" s="66"/>
      <c r="D3" s="66"/>
      <c r="E3" s="66"/>
      <c r="F3" s="66"/>
      <c r="G3" s="66"/>
      <c r="H3" s="66"/>
      <c r="I3" s="66"/>
    </row>
    <row r="4" spans="1:9" ht="13.8">
      <c r="A4" s="66" t="s">
        <v>99</v>
      </c>
      <c r="B4" s="66"/>
      <c r="C4" s="66"/>
      <c r="D4" s="66"/>
      <c r="E4" s="66"/>
      <c r="F4" s="66"/>
      <c r="G4" s="66"/>
      <c r="H4" s="66"/>
      <c r="I4" s="66"/>
    </row>
    <row r="5" spans="1:9" ht="13.8">
      <c r="A5" s="66" t="s">
        <v>88</v>
      </c>
      <c r="B5" s="66"/>
      <c r="C5" s="66"/>
      <c r="D5" s="66"/>
      <c r="E5" s="66"/>
      <c r="F5" s="66"/>
      <c r="G5" s="66"/>
      <c r="H5" s="66"/>
      <c r="I5" s="66"/>
    </row>
    <row r="6" spans="1:9" ht="13.8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67" t="s">
        <v>15</v>
      </c>
      <c r="B7" s="67" t="s">
        <v>16</v>
      </c>
      <c r="C7" s="67" t="s">
        <v>17</v>
      </c>
      <c r="D7" s="67" t="s">
        <v>113</v>
      </c>
      <c r="E7" s="67"/>
      <c r="F7" s="68" t="s">
        <v>114</v>
      </c>
      <c r="G7" s="69"/>
      <c r="H7" s="67" t="s">
        <v>115</v>
      </c>
      <c r="I7" s="67"/>
    </row>
    <row r="8" spans="1:9" ht="27.6">
      <c r="A8" s="67"/>
      <c r="B8" s="67"/>
      <c r="C8" s="67"/>
      <c r="D8" s="24" t="s">
        <v>89</v>
      </c>
      <c r="E8" s="24" t="s">
        <v>90</v>
      </c>
      <c r="F8" s="24" t="s">
        <v>89</v>
      </c>
      <c r="G8" s="33" t="s">
        <v>90</v>
      </c>
      <c r="H8" s="32" t="s">
        <v>89</v>
      </c>
      <c r="I8" s="32" t="s">
        <v>90</v>
      </c>
    </row>
    <row r="9" spans="1:9" ht="54.75" customHeight="1">
      <c r="A9" s="36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1.4">
      <c r="A10" s="36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3.8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7.6">
      <c r="A12" s="26"/>
      <c r="B12" s="25" t="s">
        <v>94</v>
      </c>
      <c r="C12" s="31" t="s">
        <v>95</v>
      </c>
      <c r="D12" s="41">
        <v>231.45453047607236</v>
      </c>
      <c r="E12" s="42">
        <v>231.45453047607236</v>
      </c>
      <c r="F12" s="42">
        <f>216232.46/1000</f>
        <v>216.23246</v>
      </c>
      <c r="G12" s="42">
        <f>216232.46/1000</f>
        <v>216.23246</v>
      </c>
      <c r="H12" s="42">
        <v>314.15592953174149</v>
      </c>
      <c r="I12" s="42">
        <v>314.15592953174149</v>
      </c>
    </row>
    <row r="13" spans="1:9" ht="41.4">
      <c r="A13" s="26"/>
      <c r="B13" s="25" t="s">
        <v>96</v>
      </c>
      <c r="C13" s="31" t="s">
        <v>97</v>
      </c>
      <c r="D13" s="41">
        <f>369.922785901144/1000</f>
        <v>0.36992278590114397</v>
      </c>
      <c r="E13" s="41">
        <f>369.922785901144/1000</f>
        <v>0.36992278590114397</v>
      </c>
      <c r="F13" s="41">
        <f>372.85/1000</f>
        <v>0.37285000000000001</v>
      </c>
      <c r="G13" s="41">
        <f>372.85/1000</f>
        <v>0.37285000000000001</v>
      </c>
      <c r="H13" s="41">
        <v>0.50279206960554845</v>
      </c>
      <c r="I13" s="41">
        <v>0.50279206960554845</v>
      </c>
    </row>
    <row r="14" spans="1:9" ht="13.8">
      <c r="A14" s="26"/>
      <c r="B14" s="25" t="s">
        <v>98</v>
      </c>
      <c r="C14" s="31" t="s">
        <v>97</v>
      </c>
      <c r="D14" s="41">
        <v>1.0501090842659684</v>
      </c>
      <c r="E14" s="41">
        <v>1.0501090842659684</v>
      </c>
      <c r="F14" s="41">
        <v>1.00831</v>
      </c>
      <c r="G14" s="41">
        <v>1.0083</v>
      </c>
      <c r="H14" s="41">
        <v>1.426016853229503</v>
      </c>
      <c r="I14" s="41">
        <v>1.426016853229503</v>
      </c>
    </row>
    <row r="17" spans="5:8">
      <c r="E17" s="43"/>
      <c r="F17" s="43"/>
      <c r="G17" s="43"/>
      <c r="H17" s="43"/>
    </row>
    <row r="18" spans="5:8" ht="15.6">
      <c r="E18" s="43"/>
      <c r="F18" s="44"/>
      <c r="G18" s="44"/>
      <c r="H18" s="45"/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d3</cp:lastModifiedBy>
  <cp:lastPrinted>2018-04-27T14:49:57Z</cp:lastPrinted>
  <dcterms:created xsi:type="dcterms:W3CDTF">2014-10-27T14:43:34Z</dcterms:created>
  <dcterms:modified xsi:type="dcterms:W3CDTF">2022-04-29T09:50:51Z</dcterms:modified>
</cp:coreProperties>
</file>